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一季度" sheetId="1" r:id="rId1"/>
    <sheet name="二季度" sheetId="2" r:id="rId2"/>
    <sheet name="三季度" sheetId="3" r:id="rId3"/>
    <sheet name="概算比对" sheetId="4" r:id="rId4"/>
  </sheets>
  <definedNames/>
  <calcPr fullCalcOnLoad="1"/>
</workbook>
</file>

<file path=xl/sharedStrings.xml><?xml version="1.0" encoding="utf-8"?>
<sst xmlns="http://schemas.openxmlformats.org/spreadsheetml/2006/main" count="382" uniqueCount="147">
  <si>
    <t>墨脱县 2019年贫困县脱贫攻坚整合资金项目进度督促表</t>
  </si>
  <si>
    <t>制表单位：县财政局                                                                                                                                                     单位：万元</t>
  </si>
  <si>
    <t>序号</t>
  </si>
  <si>
    <t>县（区)、乡（镇）名称</t>
  </si>
  <si>
    <t>项目名称</t>
  </si>
  <si>
    <r>
      <t>建设地点</t>
    </r>
    <r>
      <rPr>
        <sz val="10"/>
        <color indexed="8"/>
        <rFont val="宋体"/>
        <family val="0"/>
      </rPr>
      <t>（所在乡村名）</t>
    </r>
  </si>
  <si>
    <t>项目建设内容</t>
  </si>
  <si>
    <t>项目主管部门</t>
  </si>
  <si>
    <t>项目责任人</t>
  </si>
  <si>
    <t>项目期限（年-月）</t>
  </si>
  <si>
    <t>资金来源及金额</t>
  </si>
  <si>
    <t>总投资</t>
  </si>
  <si>
    <t>1-3月支出</t>
  </si>
  <si>
    <t>支出率</t>
  </si>
  <si>
    <t>备注</t>
  </si>
  <si>
    <t>预计开工时间</t>
  </si>
  <si>
    <t>预计竣工时间</t>
  </si>
  <si>
    <t>资金来源名称</t>
  </si>
  <si>
    <t>金额(万元)</t>
  </si>
  <si>
    <t>一、生产发展（含产业项目）类</t>
  </si>
  <si>
    <t>达木乡珠村</t>
  </si>
  <si>
    <t>墨脱县达木乡珠村温棚猪圈项目</t>
  </si>
  <si>
    <t>珠村</t>
  </si>
  <si>
    <t>修建每户猪圈、温棚以及附属设施</t>
  </si>
  <si>
    <t>墨脱县农牧局</t>
  </si>
  <si>
    <t>索朗旺扎</t>
  </si>
  <si>
    <t>自治区财政其他农林水支出-统筹整合55.87万元；县级扶贫发展资金281.83万元</t>
  </si>
  <si>
    <t>背崩乡背崩村</t>
  </si>
  <si>
    <t>墨脱县背崩乡背崩村茶叶加工厂建设项目</t>
  </si>
  <si>
    <t>背崩村</t>
  </si>
  <si>
    <t>新建茶叶加工厂3250.07平方米，设备用房448.67平方米及相关附属设施</t>
  </si>
  <si>
    <t>中央财政扶贫发展资金</t>
  </si>
  <si>
    <t>德兴乡荷扎村</t>
  </si>
  <si>
    <t>墨脱县德兴乡荷扎村茶叶加工厂建设项目</t>
  </si>
  <si>
    <t>荷扎村</t>
  </si>
  <si>
    <t>新建茶叶加工厂1639.48平方米，设备用房610.02平方米及相关附属设施</t>
  </si>
  <si>
    <t>中央财政扶贫发展资金540.42；中央财政扶贫少数民族发展（兴边富民）整合资金200万元；自治区财政其他农林水支出-统筹整合24.13万元；2019年中央对地方重点生态功能区转移支付资金（支持“三洲三区脱贫攻坚”）434.1万元</t>
  </si>
  <si>
    <t>墨脱县德兴乡</t>
  </si>
  <si>
    <t>墨脱县德兴乡德兴村藤网桥农副产品销售点（挡土墙）项目</t>
  </si>
  <si>
    <t>德兴乡德兴村</t>
  </si>
  <si>
    <t>新建挡土墙、给排水、网围栏工程</t>
  </si>
  <si>
    <t>县级扶贫发展资金</t>
  </si>
  <si>
    <t>二、贫困地区小型基础设施类</t>
  </si>
  <si>
    <t>墨脱县</t>
  </si>
  <si>
    <t>墨脱县第三批边境小康村基础设施建设</t>
  </si>
  <si>
    <t>道路工程、硬化工程、机耕道、停车场、给水工程、挡土墙、亮化</t>
  </si>
  <si>
    <t>县发改委</t>
  </si>
  <si>
    <t>王斌</t>
  </si>
  <si>
    <t xml:space="preserve">中央财政专项扶贫资金2000万元；
自治区财政专项扶贫资金1200万元；
</t>
  </si>
  <si>
    <t>墨脱县 2019年贫困县脱贫攻坚整合资金项目进度督促表(第二季度)</t>
  </si>
  <si>
    <t>1-6月支出</t>
  </si>
  <si>
    <t>袁瑜贵</t>
  </si>
  <si>
    <t>中央财政扶贫发展资金1959.58万元，中央财政扶贫少数民族发展（兴边富民）整合资金200万</t>
  </si>
  <si>
    <t>中央财政扶贫发展资金22.11；元；自治区财政其他农林水支出-统筹整合24.13万元；2019年中央对地方重点生态功能区转移支付资金（支持“三洲三区脱贫攻坚”）434.1万元，县级成效考核奖励690.18万元，自治区成效考核奖励资金28.13万元</t>
  </si>
  <si>
    <t>墨脱县格当乡</t>
  </si>
  <si>
    <t>墨脱县多龙岗生产生活配套资金</t>
  </si>
  <si>
    <t>多龙岗</t>
  </si>
  <si>
    <t>该项目位于格当乡多龙搬迁点，计划新建温棚1800平方米，合计2.7亩；新建猪圈80栋，每栋18平方米，共计1440平方米。</t>
  </si>
  <si>
    <t>县扶贫办</t>
  </si>
  <si>
    <t>白玛扎巴</t>
  </si>
  <si>
    <t>自治区成效考核奖励资金</t>
  </si>
  <si>
    <t>墨脱县背崩乡</t>
  </si>
  <si>
    <t>墨脱县背崩乡江新村茶叶种植项目</t>
  </si>
  <si>
    <t>江新村</t>
  </si>
  <si>
    <t>种植茶叶213亩</t>
  </si>
  <si>
    <t>墨脱县“三岩”片区易地搬迁点格当乡曲那塘茶叶种植建设项目</t>
  </si>
  <si>
    <t>墨脱县格当乡曲那塘</t>
  </si>
  <si>
    <t>种植茶叶300亩</t>
  </si>
  <si>
    <t>县农牧局</t>
  </si>
  <si>
    <t>袁喻贵</t>
  </si>
  <si>
    <t>三岩搬迁产业配套资金</t>
  </si>
  <si>
    <t>墨脱县“三岩”片区易地搬迁点格当乡曲那塘综合养殖设项目</t>
  </si>
  <si>
    <t>新建综合养殖场约1697.64平方米</t>
  </si>
  <si>
    <t>三岩搬迁产业配套资金163.2万元，市级财政专项扶贫资金13.2万元</t>
  </si>
  <si>
    <t>合计</t>
  </si>
  <si>
    <t>桑杰顿珠</t>
  </si>
  <si>
    <t>三、生态保护和建设类</t>
  </si>
  <si>
    <t>生态岗位就业补助资金</t>
  </si>
  <si>
    <t>46个行政村</t>
  </si>
  <si>
    <t>落实自治区生态岗位3295个、每人每年补助3500元，林芝市生态宣传员700个，提标每人每年500元</t>
  </si>
  <si>
    <t>林业局</t>
  </si>
  <si>
    <t>格桑巴珠</t>
  </si>
  <si>
    <t>自治区财政资金：农业资源及生态环境保护补助资金（含绩草奖补助）资金1188万元;|市级财政资金：财政专项扶贫资金35万元；</t>
  </si>
  <si>
    <t>总计</t>
  </si>
  <si>
    <t>墨脱县 2019年贫困县脱贫攻坚整合资金项目进度督促表(第四季度)</t>
  </si>
  <si>
    <t>1-12月支出</t>
  </si>
  <si>
    <t>余额</t>
  </si>
  <si>
    <t>墨脱县各乡镇</t>
  </si>
  <si>
    <t>墨脱县茶叶种植项目建设项目</t>
  </si>
  <si>
    <t>种植茶叶1495亩</t>
  </si>
  <si>
    <t>产业组</t>
  </si>
  <si>
    <t>央宗</t>
  </si>
  <si>
    <t>中央财政扶贫发展资金22.11；元；自治区财政其他农林水支出-统筹整合24.13万元；2019年中央对地方重点生态功能区转移支付资金（支持“三洲三区脱贫攻坚”）434.1万元，县级成效考核奖励90.18万元，自治区成效考核奖励资金28.13万元</t>
  </si>
  <si>
    <t>顿珠</t>
  </si>
  <si>
    <t>墨脱县格当乡多龙岗至曲那塘“三岩”搬迁安置点道路硬化工程</t>
  </si>
  <si>
    <r>
      <t>墨脱县格当乡</t>
    </r>
    <r>
      <rPr>
        <sz val="10"/>
        <color indexed="8"/>
        <rFont val="宋体"/>
        <family val="0"/>
      </rPr>
      <t>曲那塘</t>
    </r>
  </si>
  <si>
    <t xml:space="preserve">新建道路硬化工程总长2.035千米、宽4.5米、架设一座约74米的永久性桥梁 </t>
  </si>
  <si>
    <t>墨脱县三岩办</t>
  </si>
  <si>
    <t>次旺贡布</t>
  </si>
  <si>
    <t>墨脱县墨脱镇朗杰岗茶叶种植项目</t>
  </si>
  <si>
    <t>墨脱县墨脱镇朗杰岗</t>
  </si>
  <si>
    <t>新建茶园210亩</t>
  </si>
  <si>
    <t>县产业办</t>
  </si>
  <si>
    <r>
      <t>三岩搬迁产业配套资金3</t>
    </r>
    <r>
      <rPr>
        <sz val="10"/>
        <color indexed="8"/>
        <rFont val="宋体"/>
        <family val="0"/>
      </rPr>
      <t>63.2</t>
    </r>
    <r>
      <rPr>
        <sz val="10"/>
        <color indexed="8"/>
        <rFont val="宋体"/>
        <family val="0"/>
      </rPr>
      <t>万元，市级财政专项扶贫资金13.2万元</t>
    </r>
  </si>
  <si>
    <t>墨脱县帮辛乡</t>
  </si>
  <si>
    <t>墨脱县帮辛乡岗玉村茶叶种植项目</t>
  </si>
  <si>
    <t>墨脱县帮辛乡岗玉村</t>
  </si>
  <si>
    <t>新建茶园933亩，茶苗300万株</t>
  </si>
  <si>
    <t>中央财政扶贫少数民族发展（兴边富民）整合资金200万、中央财政扶贫发展资金70.42万元，2019年中央财政扶贫专项资金（第二批）900万元</t>
  </si>
  <si>
    <t>墨脱县有机茶种植项目</t>
  </si>
  <si>
    <t>新建茶园955亩，茶苗19.1万株</t>
  </si>
  <si>
    <t>2017年及以前年度结转结余财政专项扶贫资金</t>
  </si>
  <si>
    <t>墨脱县背崩乡背崩村村茶叶加工厂建设项目</t>
  </si>
  <si>
    <t>墨脱县背崩乡背崩村</t>
  </si>
  <si>
    <t>新建茶叶加工厂3698.74㎡，道路硬化526.64㎡、硬质铺地1072.32㎡、挡土墙1018.8立方米、绿化工程599.23㎡、围墙170.94米、大门一座、引水管网1200米、排水沟146.04米、土石方工程及室外电气工程和总体给排水工程</t>
  </si>
  <si>
    <t>县级成效考核奖励</t>
  </si>
  <si>
    <t xml:space="preserve">  </t>
  </si>
  <si>
    <t>墨脱县 2019年贫困县脱贫攻坚整合资金项目进度督促表(概算对比）</t>
  </si>
  <si>
    <t>1-9月支出</t>
  </si>
  <si>
    <t>名称</t>
  </si>
  <si>
    <t>概算金额</t>
  </si>
  <si>
    <t>概算支出</t>
  </si>
  <si>
    <t>支出比例</t>
  </si>
  <si>
    <t>建安</t>
  </si>
  <si>
    <t>监理费</t>
  </si>
  <si>
    <t>勘察费</t>
  </si>
  <si>
    <t>设计费</t>
  </si>
  <si>
    <t>可研编制</t>
  </si>
  <si>
    <t>图审</t>
  </si>
  <si>
    <t>咨询</t>
  </si>
  <si>
    <t>测量</t>
  </si>
  <si>
    <t>预备</t>
  </si>
  <si>
    <t>招标</t>
  </si>
  <si>
    <t>地灾</t>
  </si>
  <si>
    <t>温棚及道路</t>
  </si>
  <si>
    <t>管理</t>
  </si>
  <si>
    <t>农资采购</t>
  </si>
  <si>
    <t>肥料</t>
  </si>
  <si>
    <t>茶苗</t>
  </si>
  <si>
    <t>人机</t>
  </si>
  <si>
    <t>后续</t>
  </si>
  <si>
    <t>方案编制</t>
  </si>
  <si>
    <t>中央财政扶贫少数民族发展（兴边富民）整合资金200万、中央财政扶贫发展资金70.72万元，2019年中央财政扶贫专项资金（第二批）900万元</t>
  </si>
  <si>
    <t>墨脱县墨脱镇</t>
  </si>
  <si>
    <t>墨脱村（向果荣）茶叶种植项目</t>
  </si>
  <si>
    <t>墨脱县墨脱镇墨脱村</t>
  </si>
  <si>
    <t>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</si>
</sst>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8">
    <font>
      <sz val="12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sz val="11"/>
      <color indexed="8"/>
      <name val="宋体"/>
      <family val="0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1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Protection="0">
      <alignment vertical="center"/>
    </xf>
    <xf numFmtId="0" fontId="28" fillId="2" borderId="0" applyProtection="0">
      <alignment vertical="center"/>
    </xf>
    <xf numFmtId="0" fontId="11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6" fillId="6" borderId="1" applyProtection="0">
      <alignment vertical="center"/>
    </xf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8" borderId="0" applyProtection="0">
      <alignment vertical="center"/>
    </xf>
    <xf numFmtId="0" fontId="16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9" borderId="0" applyProtection="0">
      <alignment vertical="center"/>
    </xf>
    <xf numFmtId="9" fontId="0" fillId="0" borderId="0" applyFont="0" applyFill="0" applyBorder="0" applyAlignment="0" applyProtection="0"/>
    <xf numFmtId="0" fontId="28" fillId="4" borderId="0" applyProtection="0">
      <alignment vertical="center"/>
    </xf>
    <xf numFmtId="0" fontId="19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14" fillId="0" borderId="0" applyNumberFormat="0" applyFill="0" applyBorder="0" applyAlignment="0" applyProtection="0"/>
    <xf numFmtId="0" fontId="32" fillId="0" borderId="0" applyProtection="0">
      <alignment vertical="center"/>
    </xf>
    <xf numFmtId="0" fontId="1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4" borderId="0" applyProtection="0">
      <alignment vertical="center"/>
    </xf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4" applyNumberFormat="0" applyFill="0" applyAlignment="0" applyProtection="0"/>
    <xf numFmtId="0" fontId="16" fillId="12" borderId="0" applyNumberFormat="0" applyBorder="0" applyAlignment="0" applyProtection="0"/>
    <xf numFmtId="0" fontId="14" fillId="0" borderId="5" applyNumberFormat="0" applyFill="0" applyAlignment="0" applyProtection="0"/>
    <xf numFmtId="0" fontId="16" fillId="13" borderId="0" applyNumberFormat="0" applyBorder="0" applyAlignment="0" applyProtection="0"/>
    <xf numFmtId="0" fontId="13" fillId="6" borderId="6" applyNumberFormat="0" applyAlignment="0" applyProtection="0"/>
    <xf numFmtId="0" fontId="27" fillId="6" borderId="1" applyNumberFormat="0" applyAlignment="0" applyProtection="0"/>
    <xf numFmtId="0" fontId="22" fillId="14" borderId="7" applyNumberFormat="0" applyAlignment="0" applyProtection="0"/>
    <xf numFmtId="0" fontId="28" fillId="15" borderId="0" applyProtection="0">
      <alignment vertical="center"/>
    </xf>
    <xf numFmtId="0" fontId="11" fillId="4" borderId="0" applyNumberFormat="0" applyBorder="0" applyAlignment="0" applyProtection="0"/>
    <xf numFmtId="0" fontId="16" fillId="16" borderId="0" applyNumberFormat="0" applyBorder="0" applyAlignment="0" applyProtection="0"/>
    <xf numFmtId="0" fontId="30" fillId="0" borderId="8" applyNumberFormat="0" applyFill="0" applyAlignment="0" applyProtection="0"/>
    <xf numFmtId="0" fontId="28" fillId="9" borderId="0" applyProtection="0">
      <alignment vertical="center"/>
    </xf>
    <xf numFmtId="0" fontId="24" fillId="0" borderId="9" applyNumberFormat="0" applyFill="0" applyAlignment="0" applyProtection="0"/>
    <xf numFmtId="0" fontId="31" fillId="3" borderId="0" applyNumberFormat="0" applyBorder="0" applyAlignment="0" applyProtection="0"/>
    <xf numFmtId="0" fontId="28" fillId="4" borderId="0" applyProtection="0">
      <alignment vertical="center"/>
    </xf>
    <xf numFmtId="0" fontId="29" fillId="15" borderId="0" applyNumberFormat="0" applyBorder="0" applyAlignment="0" applyProtection="0"/>
    <xf numFmtId="0" fontId="11" fillId="2" borderId="0" applyNumberFormat="0" applyBorder="0" applyAlignment="0" applyProtection="0"/>
    <xf numFmtId="0" fontId="1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34" fillId="6" borderId="6" applyProtection="0">
      <alignment vertical="center"/>
    </xf>
    <xf numFmtId="0" fontId="11" fillId="11" borderId="0" applyNumberFormat="0" applyBorder="0" applyAlignment="0" applyProtection="0"/>
    <xf numFmtId="0" fontId="16" fillId="19" borderId="0" applyNumberFormat="0" applyBorder="0" applyAlignment="0" applyProtection="0"/>
    <xf numFmtId="0" fontId="28" fillId="10" borderId="0" applyProtection="0">
      <alignment vertical="center"/>
    </xf>
    <xf numFmtId="0" fontId="16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23" borderId="0" applyNumberFormat="0" applyBorder="0" applyAlignment="0" applyProtection="0"/>
    <xf numFmtId="0" fontId="35" fillId="15" borderId="0" applyProtection="0">
      <alignment vertical="center"/>
    </xf>
    <xf numFmtId="0" fontId="28" fillId="4" borderId="0" applyProtection="0">
      <alignment vertical="center"/>
    </xf>
    <xf numFmtId="0" fontId="16" fillId="24" borderId="0" applyNumberFormat="0" applyBorder="0" applyAlignment="0" applyProtection="0"/>
    <xf numFmtId="0" fontId="28" fillId="8" borderId="0" applyProtection="0">
      <alignment vertical="center"/>
    </xf>
    <xf numFmtId="0" fontId="28" fillId="2" borderId="0" applyProtection="0">
      <alignment vertical="center"/>
    </xf>
    <xf numFmtId="0" fontId="28" fillId="4" borderId="0" applyProtection="0">
      <alignment vertical="center"/>
    </xf>
    <xf numFmtId="0" fontId="34" fillId="6" borderId="6" applyProtection="0">
      <alignment vertical="center"/>
    </xf>
    <xf numFmtId="0" fontId="28" fillId="10" borderId="0" applyProtection="0">
      <alignment vertical="center"/>
    </xf>
    <xf numFmtId="0" fontId="28" fillId="18" borderId="0" applyProtection="0">
      <alignment vertical="center"/>
    </xf>
    <xf numFmtId="0" fontId="28" fillId="18" borderId="0" applyProtection="0">
      <alignment vertical="center"/>
    </xf>
    <xf numFmtId="0" fontId="28" fillId="3" borderId="0" applyProtection="0">
      <alignment vertical="center"/>
    </xf>
    <xf numFmtId="0" fontId="28" fillId="3" borderId="0" applyProtection="0">
      <alignment vertical="center"/>
    </xf>
    <xf numFmtId="0" fontId="28" fillId="6" borderId="0" applyProtection="0">
      <alignment vertical="center"/>
    </xf>
    <xf numFmtId="0" fontId="26" fillId="6" borderId="1" applyProtection="0">
      <alignment vertical="center"/>
    </xf>
    <xf numFmtId="0" fontId="28" fillId="6" borderId="0" applyProtection="0">
      <alignment vertical="center"/>
    </xf>
    <xf numFmtId="0" fontId="28" fillId="15" borderId="0" applyProtection="0">
      <alignment vertical="center"/>
    </xf>
    <xf numFmtId="0" fontId="42" fillId="14" borderId="7" applyProtection="0">
      <alignment vertical="center"/>
    </xf>
    <xf numFmtId="0" fontId="28" fillId="9" borderId="0" applyProtection="0">
      <alignment vertical="center"/>
    </xf>
    <xf numFmtId="0" fontId="28" fillId="9" borderId="0" applyProtection="0">
      <alignment vertical="center"/>
    </xf>
    <xf numFmtId="0" fontId="28" fillId="15" borderId="0" applyProtection="0">
      <alignment vertical="center"/>
    </xf>
    <xf numFmtId="0" fontId="35" fillId="15" borderId="0" applyProtection="0">
      <alignment vertical="center"/>
    </xf>
    <xf numFmtId="0" fontId="28" fillId="15" borderId="0" applyProtection="0">
      <alignment vertical="center"/>
    </xf>
    <xf numFmtId="0" fontId="33" fillId="9" borderId="0" applyProtection="0">
      <alignment vertical="center"/>
    </xf>
    <xf numFmtId="0" fontId="33" fillId="9" borderId="0" applyProtection="0">
      <alignment vertical="center"/>
    </xf>
    <xf numFmtId="0" fontId="33" fillId="4" borderId="0" applyProtection="0">
      <alignment vertical="center"/>
    </xf>
    <xf numFmtId="0" fontId="33" fillId="6" borderId="0" applyProtection="0">
      <alignment vertical="center"/>
    </xf>
    <xf numFmtId="0" fontId="33" fillId="6" borderId="0" applyProtection="0">
      <alignment vertical="center"/>
    </xf>
    <xf numFmtId="0" fontId="33" fillId="15" borderId="0" applyProtection="0">
      <alignment vertical="center"/>
    </xf>
    <xf numFmtId="0" fontId="33" fillId="15" borderId="0" applyProtection="0">
      <alignment vertical="center"/>
    </xf>
    <xf numFmtId="0" fontId="33" fillId="21" borderId="0" applyProtection="0">
      <alignment vertical="center"/>
    </xf>
    <xf numFmtId="0" fontId="33" fillId="21" borderId="0" applyProtection="0">
      <alignment vertical="center"/>
    </xf>
    <xf numFmtId="0" fontId="33" fillId="19" borderId="0" applyProtection="0">
      <alignment vertical="center"/>
    </xf>
    <xf numFmtId="0" fontId="33" fillId="19" borderId="0" applyProtection="0">
      <alignment vertical="center"/>
    </xf>
    <xf numFmtId="0" fontId="36" fillId="0" borderId="10" applyProtection="0">
      <alignment vertical="center"/>
    </xf>
    <xf numFmtId="0" fontId="36" fillId="0" borderId="10" applyProtection="0">
      <alignment vertical="center"/>
    </xf>
    <xf numFmtId="0" fontId="45" fillId="0" borderId="10" applyProtection="0">
      <alignment vertical="center"/>
    </xf>
    <xf numFmtId="0" fontId="45" fillId="0" borderId="10" applyProtection="0">
      <alignment vertical="center"/>
    </xf>
    <xf numFmtId="0" fontId="41" fillId="0" borderId="11" applyProtection="0">
      <alignment vertical="center"/>
    </xf>
    <xf numFmtId="0" fontId="41" fillId="0" borderId="11" applyProtection="0">
      <alignment vertical="center"/>
    </xf>
    <xf numFmtId="0" fontId="41" fillId="0" borderId="0" applyProtection="0">
      <alignment vertical="center"/>
    </xf>
    <xf numFmtId="0" fontId="41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12" fillId="0" borderId="0" applyNumberFormat="0" applyFill="0" applyBorder="0" applyAlignment="0" applyProtection="0"/>
    <xf numFmtId="0" fontId="43" fillId="7" borderId="0" applyProtection="0">
      <alignment vertical="center"/>
    </xf>
    <xf numFmtId="0" fontId="43" fillId="7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 vertical="center"/>
    </xf>
    <xf numFmtId="0" fontId="28" fillId="0" borderId="0" applyProtection="0">
      <alignment vertical="center"/>
    </xf>
    <xf numFmtId="0" fontId="46" fillId="0" borderId="0" applyProtection="0">
      <alignment/>
    </xf>
    <xf numFmtId="0" fontId="37" fillId="3" borderId="0" applyProtection="0">
      <alignment vertical="center"/>
    </xf>
    <xf numFmtId="0" fontId="37" fillId="3" borderId="0" applyProtection="0">
      <alignment vertical="center"/>
    </xf>
    <xf numFmtId="0" fontId="39" fillId="0" borderId="12" applyProtection="0">
      <alignment vertical="center"/>
    </xf>
    <xf numFmtId="0" fontId="39" fillId="0" borderId="12" applyProtection="0">
      <alignment vertical="center"/>
    </xf>
    <xf numFmtId="0" fontId="42" fillId="14" borderId="7" applyProtection="0">
      <alignment vertical="center"/>
    </xf>
    <xf numFmtId="0" fontId="32" fillId="0" borderId="0" applyProtection="0">
      <alignment vertical="center"/>
    </xf>
    <xf numFmtId="0" fontId="44" fillId="0" borderId="0" applyProtection="0">
      <alignment vertical="center"/>
    </xf>
    <xf numFmtId="0" fontId="44" fillId="0" borderId="0" applyProtection="0">
      <alignment vertical="center"/>
    </xf>
    <xf numFmtId="0" fontId="40" fillId="0" borderId="8" applyProtection="0">
      <alignment vertical="center"/>
    </xf>
    <xf numFmtId="0" fontId="40" fillId="0" borderId="8" applyProtection="0">
      <alignment vertical="center"/>
    </xf>
    <xf numFmtId="0" fontId="33" fillId="21" borderId="0" applyProtection="0">
      <alignment vertical="center"/>
    </xf>
    <xf numFmtId="0" fontId="33" fillId="21" borderId="0" applyProtection="0">
      <alignment vertical="center"/>
    </xf>
    <xf numFmtId="0" fontId="33" fillId="22" borderId="0" applyProtection="0">
      <alignment vertical="center"/>
    </xf>
    <xf numFmtId="0" fontId="33" fillId="22" borderId="0" applyProtection="0">
      <alignment vertical="center"/>
    </xf>
    <xf numFmtId="0" fontId="33" fillId="14" borderId="0" applyProtection="0">
      <alignment vertical="center"/>
    </xf>
    <xf numFmtId="0" fontId="33" fillId="14" borderId="0" applyProtection="0">
      <alignment vertical="center"/>
    </xf>
    <xf numFmtId="0" fontId="33" fillId="23" borderId="0" applyProtection="0">
      <alignment vertical="center"/>
    </xf>
    <xf numFmtId="0" fontId="33" fillId="23" borderId="0" applyProtection="0">
      <alignment vertical="center"/>
    </xf>
    <xf numFmtId="0" fontId="33" fillId="17" borderId="0" applyProtection="0">
      <alignment vertical="center"/>
    </xf>
    <xf numFmtId="0" fontId="33" fillId="17" borderId="0" applyProtection="0">
      <alignment vertical="center"/>
    </xf>
    <xf numFmtId="0" fontId="33" fillId="19" borderId="0" applyProtection="0">
      <alignment vertical="center"/>
    </xf>
    <xf numFmtId="0" fontId="33" fillId="19" borderId="0" applyProtection="0">
      <alignment vertical="center"/>
    </xf>
    <xf numFmtId="0" fontId="47" fillId="4" borderId="1" applyProtection="0">
      <alignment vertical="center"/>
    </xf>
    <xf numFmtId="0" fontId="47" fillId="4" borderId="1" applyProtection="0">
      <alignment vertical="center"/>
    </xf>
    <xf numFmtId="0" fontId="0" fillId="10" borderId="2" applyProtection="0">
      <alignment vertical="center"/>
    </xf>
    <xf numFmtId="0" fontId="0" fillId="10" borderId="2" applyProtection="0">
      <alignment vertical="center"/>
    </xf>
    <xf numFmtId="0" fontId="0" fillId="10" borderId="2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25" borderId="0" xfId="0" applyFill="1" applyAlignment="1">
      <alignment vertical="center"/>
    </xf>
    <xf numFmtId="0" fontId="1" fillId="0" borderId="0" xfId="131" applyNumberFormat="1" applyFont="1" applyFill="1" applyBorder="1" applyAlignment="1">
      <alignment horizontal="center" vertical="center" wrapText="1"/>
    </xf>
    <xf numFmtId="0" fontId="2" fillId="0" borderId="0" xfId="131" applyNumberFormat="1" applyFont="1" applyFill="1" applyBorder="1" applyAlignment="1">
      <alignment horizontal="left" vertical="center" wrapText="1"/>
    </xf>
    <xf numFmtId="0" fontId="2" fillId="0" borderId="13" xfId="131" applyNumberFormat="1" applyFont="1" applyFill="1" applyBorder="1" applyAlignment="1">
      <alignment horizontal="center" vertical="center" wrapText="1"/>
    </xf>
    <xf numFmtId="0" fontId="2" fillId="0" borderId="13" xfId="131" applyNumberFormat="1" applyFont="1" applyFill="1" applyBorder="1" applyAlignment="1">
      <alignment horizontal="left" vertical="center" wrapText="1"/>
    </xf>
    <xf numFmtId="0" fontId="2" fillId="0" borderId="13" xfId="131" applyNumberFormat="1" applyFont="1" applyFill="1" applyBorder="1" applyAlignment="1">
      <alignment horizontal="right" vertical="center" wrapText="1"/>
    </xf>
    <xf numFmtId="0" fontId="3" fillId="25" borderId="13" xfId="131" applyNumberFormat="1" applyFont="1" applyFill="1" applyBorder="1" applyAlignment="1">
      <alignment horizontal="center" vertical="center" wrapText="1"/>
    </xf>
    <xf numFmtId="0" fontId="3" fillId="25" borderId="14" xfId="131" applyNumberFormat="1" applyFont="1" applyFill="1" applyBorder="1" applyAlignment="1">
      <alignment horizontal="center" vertical="center" wrapText="1"/>
    </xf>
    <xf numFmtId="0" fontId="3" fillId="25" borderId="15" xfId="131" applyNumberFormat="1" applyFont="1" applyFill="1" applyBorder="1" applyAlignment="1">
      <alignment horizontal="center" vertical="center" wrapText="1"/>
    </xf>
    <xf numFmtId="0" fontId="3" fillId="25" borderId="16" xfId="131" applyNumberFormat="1" applyFont="1" applyFill="1" applyBorder="1" applyAlignment="1">
      <alignment horizontal="center" vertical="center" wrapText="1"/>
    </xf>
    <xf numFmtId="0" fontId="3" fillId="25" borderId="17" xfId="131" applyNumberFormat="1" applyFont="1" applyFill="1" applyBorder="1" applyAlignment="1">
      <alignment horizontal="center" vertical="center" wrapText="1"/>
    </xf>
    <xf numFmtId="0" fontId="4" fillId="25" borderId="13" xfId="131" applyNumberFormat="1" applyFont="1" applyFill="1" applyBorder="1" applyAlignment="1">
      <alignment horizontal="center" vertical="center" wrapText="1"/>
    </xf>
    <xf numFmtId="0" fontId="3" fillId="25" borderId="18" xfId="131" applyNumberFormat="1" applyFont="1" applyFill="1" applyBorder="1" applyAlignment="1">
      <alignment horizontal="center" vertical="center" wrapText="1"/>
    </xf>
    <xf numFmtId="0" fontId="3" fillId="25" borderId="13" xfId="131" applyNumberFormat="1" applyFont="1" applyFill="1" applyBorder="1" applyAlignment="1">
      <alignment horizontal="left" vertical="center" wrapText="1"/>
    </xf>
    <xf numFmtId="0" fontId="3" fillId="25" borderId="19" xfId="131" applyNumberFormat="1" applyFont="1" applyFill="1" applyBorder="1" applyAlignment="1">
      <alignment horizontal="center" vertical="center" wrapText="1"/>
    </xf>
    <xf numFmtId="0" fontId="4" fillId="25" borderId="16" xfId="131" applyNumberFormat="1" applyFont="1" applyFill="1" applyBorder="1" applyAlignment="1">
      <alignment horizontal="center" vertical="center" wrapText="1"/>
    </xf>
    <xf numFmtId="0" fontId="3" fillId="25" borderId="20" xfId="131" applyNumberFormat="1" applyFont="1" applyFill="1" applyBorder="1" applyAlignment="1">
      <alignment horizontal="center" vertical="center" wrapText="1"/>
    </xf>
    <xf numFmtId="0" fontId="3" fillId="25" borderId="17" xfId="131" applyNumberFormat="1" applyFont="1" applyFill="1" applyBorder="1" applyAlignment="1">
      <alignment horizontal="left" vertical="center" wrapText="1"/>
    </xf>
    <xf numFmtId="0" fontId="3" fillId="25" borderId="21" xfId="131" applyNumberFormat="1" applyFont="1" applyFill="1" applyBorder="1" applyAlignment="1">
      <alignment horizontal="center" vertical="center" wrapText="1"/>
    </xf>
    <xf numFmtId="0" fontId="3" fillId="25" borderId="21" xfId="131" applyNumberFormat="1" applyFont="1" applyFill="1" applyBorder="1" applyAlignment="1">
      <alignment horizontal="left" vertical="center" wrapText="1"/>
    </xf>
    <xf numFmtId="0" fontId="3" fillId="0" borderId="13" xfId="131" applyNumberFormat="1" applyFont="1" applyFill="1" applyBorder="1" applyAlignment="1">
      <alignment horizontal="center" vertical="center" wrapText="1"/>
    </xf>
    <xf numFmtId="0" fontId="5" fillId="0" borderId="13" xfId="131" applyNumberFormat="1" applyFont="1" applyFill="1" applyBorder="1" applyAlignment="1">
      <alignment horizontal="center" vertical="center" wrapText="1"/>
    </xf>
    <xf numFmtId="0" fontId="5" fillId="8" borderId="13" xfId="131" applyNumberFormat="1" applyFont="1" applyFill="1" applyBorder="1" applyAlignment="1">
      <alignment horizontal="center" vertical="center" wrapText="1"/>
    </xf>
    <xf numFmtId="0" fontId="4" fillId="0" borderId="13" xfId="131" applyNumberFormat="1" applyFont="1" applyFill="1" applyBorder="1" applyAlignment="1">
      <alignment horizontal="center" vertical="center" wrapText="1"/>
    </xf>
    <xf numFmtId="0" fontId="5" fillId="8" borderId="13" xfId="131" applyNumberFormat="1" applyFont="1" applyFill="1" applyBorder="1" applyAlignment="1">
      <alignment horizontal="left" vertical="center" wrapText="1"/>
    </xf>
    <xf numFmtId="0" fontId="3" fillId="0" borderId="20" xfId="131" applyNumberFormat="1" applyFont="1" applyFill="1" applyBorder="1" applyAlignment="1">
      <alignment vertical="center" wrapText="1"/>
    </xf>
    <xf numFmtId="0" fontId="3" fillId="0" borderId="13" xfId="131" applyNumberFormat="1" applyFont="1" applyFill="1" applyBorder="1" applyAlignment="1">
      <alignment vertical="center" wrapText="1"/>
    </xf>
    <xf numFmtId="0" fontId="3" fillId="0" borderId="16" xfId="131" applyNumberFormat="1" applyFont="1" applyFill="1" applyBorder="1" applyAlignment="1">
      <alignment horizontal="center" vertical="center" wrapText="1"/>
    </xf>
    <xf numFmtId="0" fontId="3" fillId="0" borderId="0" xfId="131" applyNumberFormat="1" applyFont="1" applyFill="1" applyBorder="1" applyAlignment="1">
      <alignment vertical="center" wrapText="1"/>
    </xf>
    <xf numFmtId="0" fontId="2" fillId="0" borderId="14" xfId="131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distributed"/>
    </xf>
    <xf numFmtId="0" fontId="7" fillId="0" borderId="14" xfId="131" applyNumberFormat="1" applyFont="1" applyFill="1" applyBorder="1" applyAlignment="1">
      <alignment horizontal="center" vertical="center" wrapText="1"/>
    </xf>
    <xf numFmtId="176" fontId="2" fillId="0" borderId="14" xfId="131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9" fontId="3" fillId="25" borderId="13" xfId="131" applyNumberFormat="1" applyFont="1" applyFill="1" applyBorder="1" applyAlignment="1">
      <alignment horizontal="center" vertical="center" wrapText="1"/>
    </xf>
    <xf numFmtId="0" fontId="3" fillId="25" borderId="14" xfId="131" applyNumberFormat="1" applyFont="1" applyFill="1" applyBorder="1" applyAlignment="1">
      <alignment vertical="center" wrapText="1"/>
    </xf>
    <xf numFmtId="0" fontId="0" fillId="25" borderId="14" xfId="0" applyFill="1" applyBorder="1" applyAlignment="1">
      <alignment vertical="center"/>
    </xf>
    <xf numFmtId="0" fontId="0" fillId="25" borderId="13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9" fontId="0" fillId="25" borderId="14" xfId="0" applyNumberFormat="1" applyFill="1" applyBorder="1" applyAlignment="1">
      <alignment vertical="center"/>
    </xf>
    <xf numFmtId="0" fontId="3" fillId="25" borderId="13" xfId="131" applyNumberFormat="1" applyFont="1" applyFill="1" applyBorder="1" applyAlignment="1">
      <alignment vertical="center" wrapText="1"/>
    </xf>
    <xf numFmtId="0" fontId="0" fillId="25" borderId="18" xfId="0" applyFill="1" applyBorder="1" applyAlignment="1">
      <alignment vertical="center"/>
    </xf>
    <xf numFmtId="9" fontId="0" fillId="25" borderId="18" xfId="0" applyNumberFormat="1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9" fontId="3" fillId="0" borderId="13" xfId="131" applyNumberFormat="1" applyFont="1" applyFill="1" applyBorder="1" applyAlignment="1">
      <alignment horizontal="center" vertical="center" wrapText="1"/>
    </xf>
    <xf numFmtId="0" fontId="3" fillId="0" borderId="14" xfId="131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9" fontId="0" fillId="0" borderId="22" xfId="0" applyNumberFormat="1" applyBorder="1" applyAlignment="1">
      <alignment vertical="center"/>
    </xf>
    <xf numFmtId="9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9" fontId="0" fillId="0" borderId="18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9" fillId="25" borderId="0" xfId="0" applyFont="1" applyFill="1" applyAlignment="1">
      <alignment vertical="center"/>
    </xf>
    <xf numFmtId="9" fontId="0" fillId="25" borderId="13" xfId="0" applyNumberFormat="1" applyFill="1" applyBorder="1" applyAlignment="1">
      <alignment vertical="center"/>
    </xf>
    <xf numFmtId="0" fontId="0" fillId="25" borderId="13" xfId="0" applyFill="1" applyBorder="1" applyAlignment="1">
      <alignment vertical="distributed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25" borderId="13" xfId="132" applyNumberFormat="1" applyFont="1" applyFill="1" applyBorder="1" applyAlignment="1">
      <alignment horizontal="center" vertical="center" wrapText="1"/>
    </xf>
    <xf numFmtId="0" fontId="10" fillId="25" borderId="0" xfId="0" applyFont="1" applyFill="1" applyAlignment="1">
      <alignment vertical="center"/>
    </xf>
    <xf numFmtId="0" fontId="10" fillId="25" borderId="0" xfId="0" applyFont="1" applyFill="1" applyAlignment="1">
      <alignment vertical="center" wrapText="1"/>
    </xf>
    <xf numFmtId="0" fontId="5" fillId="25" borderId="13" xfId="13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8" borderId="13" xfId="131" applyNumberFormat="1" applyFont="1" applyFill="1" applyBorder="1" applyAlignment="1">
      <alignment horizontal="center" vertical="center" wrapText="1"/>
    </xf>
    <xf numFmtId="0" fontId="3" fillId="8" borderId="13" xfId="131" applyNumberFormat="1" applyFont="1" applyFill="1" applyBorder="1" applyAlignment="1">
      <alignment vertical="center" wrapText="1"/>
    </xf>
    <xf numFmtId="0" fontId="3" fillId="8" borderId="13" xfId="133" applyNumberFormat="1" applyFont="1" applyFill="1" applyBorder="1" applyAlignment="1">
      <alignment horizontal="center" vertical="center" wrapText="1"/>
    </xf>
    <xf numFmtId="0" fontId="3" fillId="8" borderId="20" xfId="131" applyNumberFormat="1" applyFont="1" applyFill="1" applyBorder="1" applyAlignment="1">
      <alignment horizontal="center" vertical="center" wrapText="1"/>
    </xf>
    <xf numFmtId="0" fontId="2" fillId="8" borderId="13" xfId="131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16" applyNumberFormat="1" applyFont="1" applyFill="1" applyBorder="1" applyAlignment="1">
      <alignment vertical="center" wrapText="1"/>
    </xf>
    <xf numFmtId="176" fontId="2" fillId="0" borderId="13" xfId="131" applyNumberFormat="1" applyFont="1" applyFill="1" applyBorder="1" applyAlignment="1">
      <alignment horizontal="center" vertical="center" wrapText="1"/>
    </xf>
    <xf numFmtId="0" fontId="3" fillId="8" borderId="13" xfId="131" applyNumberFormat="1" applyFont="1" applyFill="1" applyBorder="1" applyAlignment="1">
      <alignment horizontal="left" vertical="center" wrapText="1"/>
    </xf>
    <xf numFmtId="0" fontId="5" fillId="25" borderId="13" xfId="131" applyNumberFormat="1" applyFont="1" applyFill="1" applyBorder="1" applyAlignment="1">
      <alignment horizontal="left" vertical="center" wrapText="1"/>
    </xf>
    <xf numFmtId="177" fontId="3" fillId="0" borderId="13" xfId="127" applyNumberFormat="1" applyFont="1" applyFill="1" applyBorder="1" applyAlignment="1">
      <alignment vertical="center" wrapText="1"/>
    </xf>
    <xf numFmtId="177" fontId="2" fillId="8" borderId="13" xfId="131" applyNumberFormat="1" applyFont="1" applyFill="1" applyBorder="1" applyAlignment="1">
      <alignment horizontal="center" vertical="center" wrapText="1"/>
    </xf>
    <xf numFmtId="176" fontId="2" fillId="8" borderId="13" xfId="131" applyNumberFormat="1" applyFont="1" applyFill="1" applyBorder="1" applyAlignment="1">
      <alignment horizontal="center" vertical="center" wrapText="1"/>
    </xf>
    <xf numFmtId="0" fontId="3" fillId="8" borderId="20" xfId="131" applyNumberFormat="1" applyFont="1" applyFill="1" applyBorder="1" applyAlignment="1">
      <alignment horizontal="left" vertical="center" wrapText="1"/>
    </xf>
    <xf numFmtId="0" fontId="3" fillId="8" borderId="20" xfId="133" applyNumberFormat="1" applyFont="1" applyFill="1" applyBorder="1" applyAlignment="1">
      <alignment horizontal="center" vertical="center" wrapText="1"/>
    </xf>
    <xf numFmtId="9" fontId="3" fillId="8" borderId="20" xfId="131" applyNumberFormat="1" applyFont="1" applyFill="1" applyBorder="1" applyAlignment="1">
      <alignment horizontal="center" vertical="center" wrapText="1"/>
    </xf>
    <xf numFmtId="0" fontId="3" fillId="8" borderId="13" xfId="133" applyNumberFormat="1" applyFont="1" applyFill="1" applyBorder="1" applyAlignment="1">
      <alignment vertical="center" wrapText="1"/>
    </xf>
    <xf numFmtId="0" fontId="2" fillId="8" borderId="13" xfId="133" applyNumberFormat="1" applyFont="1" applyFill="1" applyBorder="1" applyAlignment="1">
      <alignment horizontal="center" vertical="center" wrapText="1"/>
    </xf>
    <xf numFmtId="9" fontId="3" fillId="8" borderId="14" xfId="131" applyNumberFormat="1" applyFont="1" applyFill="1" applyBorder="1" applyAlignment="1">
      <alignment horizontal="center" vertical="center" wrapText="1"/>
    </xf>
    <xf numFmtId="9" fontId="3" fillId="8" borderId="0" xfId="131" applyNumberFormat="1" applyFont="1" applyFill="1" applyBorder="1" applyAlignment="1">
      <alignment horizontal="center" vertical="center" wrapText="1"/>
    </xf>
    <xf numFmtId="9" fontId="3" fillId="8" borderId="13" xfId="131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</cellXfs>
  <cellStyles count="147">
    <cellStyle name="Normal" xfId="0"/>
    <cellStyle name="Currency [0]" xfId="15"/>
    <cellStyle name="常规_副本西藏自治区贫困县统筹整合使用财政涉农资金情况统计表（模版）参考表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40% - 强调文字颜色 1 2 2" xfId="29"/>
    <cellStyle name="Percent" xfId="30"/>
    <cellStyle name="20% - 强调文字颜色 2 2 2" xfId="31"/>
    <cellStyle name="Followed Hyperlink" xfId="32"/>
    <cellStyle name="注释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60% - 强调文字颜色 2 2 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20% - 强调文字颜色 4 2 2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40% - 强调文字颜色 2 2 2" xfId="76"/>
    <cellStyle name="60% - 强调文字颜色 6" xfId="77"/>
    <cellStyle name="20% - 强调文字颜色 3 2" xfId="78"/>
    <cellStyle name="20% - 强调文字颜色 1 2 2" xfId="79"/>
    <cellStyle name="20% - 强调文字颜色 2 2" xfId="80"/>
    <cellStyle name="输出 2 2" xfId="81"/>
    <cellStyle name="20% - 强调文字颜色 4 2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40% - 强调文字颜色 3 2" xfId="87"/>
    <cellStyle name="计算 2 2" xfId="88"/>
    <cellStyle name="40% - 强调文字颜色 3 2 2" xfId="89"/>
    <cellStyle name="40% - 强调文字颜色 4 2 2" xfId="90"/>
    <cellStyle name="检查单元格 2" xfId="91"/>
    <cellStyle name="40% - 强调文字颜色 5 2" xfId="92"/>
    <cellStyle name="40% - 强调文字颜色 5 2 2" xfId="93"/>
    <cellStyle name="40% - 强调文字颜色 6 2" xfId="94"/>
    <cellStyle name="适中 2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标题 6" xfId="118"/>
    <cellStyle name="差 2" xfId="119"/>
    <cellStyle name="差 2 2" xfId="120"/>
    <cellStyle name="常规 11 2" xfId="121"/>
    <cellStyle name="常规 11 2 2" xfId="122"/>
    <cellStyle name="常规 2" xfId="123"/>
    <cellStyle name="常规 2 2" xfId="124"/>
    <cellStyle name="常规 2 2 2" xfId="125"/>
    <cellStyle name="常规 2 2 2 2" xfId="126"/>
    <cellStyle name="常规 3 2 2" xfId="127"/>
    <cellStyle name="常规 3 2 2 2" xfId="128"/>
    <cellStyle name="常规 9 2" xfId="129"/>
    <cellStyle name="常规 9 2 2" xfId="130"/>
    <cellStyle name="常规_Sheet1" xfId="131"/>
    <cellStyle name="常规_Sheet1 2" xfId="132"/>
    <cellStyle name="常规_项目投入明细_8" xfId="133"/>
    <cellStyle name="好 2" xfId="134"/>
    <cellStyle name="好 2 2" xfId="135"/>
    <cellStyle name="汇总 2" xfId="136"/>
    <cellStyle name="汇总 2 2" xfId="137"/>
    <cellStyle name="检查单元格 2 2" xfId="138"/>
    <cellStyle name="解释性文本 2" xfId="139"/>
    <cellStyle name="警告文本 2" xfId="140"/>
    <cellStyle name="警告文本 2 2" xfId="141"/>
    <cellStyle name="链接单元格 2" xfId="142"/>
    <cellStyle name="链接单元格 2 2" xfId="143"/>
    <cellStyle name="强调文字颜色 1 2" xfId="144"/>
    <cellStyle name="强调文字颜色 1 2 2" xfId="145"/>
    <cellStyle name="强调文字颜色 2 2" xfId="146"/>
    <cellStyle name="强调文字颜色 2 2 2" xfId="147"/>
    <cellStyle name="强调文字颜色 3 2" xfId="148"/>
    <cellStyle name="强调文字颜色 3 2 2" xfId="149"/>
    <cellStyle name="强调文字颜色 4 2" xfId="150"/>
    <cellStyle name="强调文字颜色 4 2 2" xfId="151"/>
    <cellStyle name="强调文字颜色 5 2" xfId="152"/>
    <cellStyle name="强调文字颜色 5 2 2" xfId="153"/>
    <cellStyle name="强调文字颜色 6 2" xfId="154"/>
    <cellStyle name="强调文字颜色 6 2 2" xfId="155"/>
    <cellStyle name="输入 2" xfId="156"/>
    <cellStyle name="输入 2 2" xfId="157"/>
    <cellStyle name="注释 2" xfId="158"/>
    <cellStyle name="注释 2 2" xfId="159"/>
    <cellStyle name="注释 3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selection activeCell="A1" sqref="A1:O12"/>
    </sheetView>
  </sheetViews>
  <sheetFormatPr defaultColWidth="9.00390625" defaultRowHeight="14.25" customHeight="1"/>
  <cols>
    <col min="1" max="1" width="6.00390625" style="0" customWidth="1"/>
    <col min="2" max="2" width="11.375" style="0" customWidth="1"/>
    <col min="3" max="3" width="12.625" style="0" customWidth="1"/>
    <col min="4" max="4" width="12.75390625" style="0" customWidth="1"/>
    <col min="5" max="5" width="25.625" style="0" customWidth="1"/>
    <col min="6" max="6" width="12.50390625" style="0" customWidth="1"/>
    <col min="8" max="8" width="10.00390625" style="0" customWidth="1"/>
    <col min="9" max="9" width="12.875" style="0" customWidth="1"/>
    <col min="10" max="10" width="25.875" style="0" customWidth="1"/>
    <col min="11" max="11" width="10.375" style="0" customWidth="1"/>
    <col min="12" max="12" width="9.375" style="0" customWidth="1"/>
    <col min="15" max="15" width="7.50390625" style="0" customWidth="1"/>
  </cols>
  <sheetData>
    <row r="1" spans="1:15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9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73"/>
      <c r="J3" s="4" t="s">
        <v>10</v>
      </c>
      <c r="K3" s="4"/>
      <c r="L3" s="4" t="s">
        <v>11</v>
      </c>
      <c r="M3" s="4" t="s">
        <v>12</v>
      </c>
      <c r="N3" s="4" t="s">
        <v>13</v>
      </c>
      <c r="O3" s="4" t="s">
        <v>14</v>
      </c>
    </row>
    <row r="4" spans="1:15" ht="47.25" customHeight="1">
      <c r="A4" s="4"/>
      <c r="B4" s="4"/>
      <c r="C4" s="4"/>
      <c r="D4" s="4"/>
      <c r="E4" s="4"/>
      <c r="F4" s="4"/>
      <c r="G4" s="4"/>
      <c r="H4" s="4" t="s">
        <v>15</v>
      </c>
      <c r="I4" s="4" t="s">
        <v>16</v>
      </c>
      <c r="J4" s="4" t="s">
        <v>17</v>
      </c>
      <c r="K4" s="4" t="s">
        <v>18</v>
      </c>
      <c r="L4" s="4"/>
      <c r="M4" s="4"/>
      <c r="N4" s="4"/>
      <c r="O4" s="4"/>
    </row>
    <row r="5" spans="1:15" ht="33" customHeight="1">
      <c r="A5" s="4"/>
      <c r="B5" s="5" t="s">
        <v>19</v>
      </c>
      <c r="C5" s="5"/>
      <c r="D5" s="5"/>
      <c r="E5" s="4"/>
      <c r="F5" s="4"/>
      <c r="G5" s="4"/>
      <c r="H5" s="4"/>
      <c r="I5" s="4"/>
      <c r="J5" s="6"/>
      <c r="K5" s="4"/>
      <c r="L5" s="6"/>
      <c r="M5" s="4"/>
      <c r="N5" s="6"/>
      <c r="O5" s="74"/>
    </row>
    <row r="6" spans="1:15" ht="91.5" customHeight="1">
      <c r="A6" s="21">
        <v>1</v>
      </c>
      <c r="B6" s="21" t="s">
        <v>20</v>
      </c>
      <c r="C6" s="21" t="s">
        <v>21</v>
      </c>
      <c r="D6" s="21" t="s">
        <v>22</v>
      </c>
      <c r="E6" s="21" t="s">
        <v>23</v>
      </c>
      <c r="F6" s="21" t="s">
        <v>24</v>
      </c>
      <c r="G6" s="21" t="s">
        <v>25</v>
      </c>
      <c r="H6" s="21">
        <v>2019.4</v>
      </c>
      <c r="I6" s="21">
        <v>2019.12</v>
      </c>
      <c r="J6" s="21" t="s">
        <v>26</v>
      </c>
      <c r="K6" s="21">
        <v>337.7</v>
      </c>
      <c r="L6" s="21">
        <v>337.7</v>
      </c>
      <c r="M6" s="21">
        <v>0</v>
      </c>
      <c r="N6" s="48">
        <f>M6/L6</f>
        <v>0</v>
      </c>
      <c r="O6" s="21"/>
    </row>
    <row r="7" spans="1:15" ht="91.5" customHeight="1">
      <c r="A7" s="21">
        <v>2</v>
      </c>
      <c r="B7" s="21" t="s">
        <v>27</v>
      </c>
      <c r="C7" s="21" t="s">
        <v>28</v>
      </c>
      <c r="D7" s="21" t="s">
        <v>29</v>
      </c>
      <c r="E7" s="21" t="s">
        <v>30</v>
      </c>
      <c r="F7" s="21" t="s">
        <v>24</v>
      </c>
      <c r="G7" s="21" t="s">
        <v>25</v>
      </c>
      <c r="H7" s="21">
        <v>2019.4</v>
      </c>
      <c r="I7" s="21">
        <v>2019.12</v>
      </c>
      <c r="J7" s="75" t="s">
        <v>31</v>
      </c>
      <c r="K7" s="21">
        <v>2159.58</v>
      </c>
      <c r="L7" s="21">
        <v>2159.58</v>
      </c>
      <c r="M7" s="21">
        <v>0</v>
      </c>
      <c r="N7" s="48">
        <f>M7/L7</f>
        <v>0</v>
      </c>
      <c r="O7" s="21"/>
    </row>
    <row r="8" spans="1:15" ht="105.75" customHeight="1">
      <c r="A8" s="21">
        <v>3</v>
      </c>
      <c r="B8" s="21" t="s">
        <v>32</v>
      </c>
      <c r="C8" s="21" t="s">
        <v>33</v>
      </c>
      <c r="D8" s="21" t="s">
        <v>34</v>
      </c>
      <c r="E8" s="21" t="s">
        <v>35</v>
      </c>
      <c r="F8" s="21" t="s">
        <v>24</v>
      </c>
      <c r="G8" s="21" t="s">
        <v>25</v>
      </c>
      <c r="H8" s="21">
        <v>2019.4</v>
      </c>
      <c r="I8" s="21">
        <v>2019.12</v>
      </c>
      <c r="J8" s="75" t="s">
        <v>36</v>
      </c>
      <c r="K8" s="21">
        <v>1198.65</v>
      </c>
      <c r="L8" s="21">
        <v>1198.65</v>
      </c>
      <c r="M8" s="21">
        <v>0</v>
      </c>
      <c r="N8" s="48">
        <f>M8/L8</f>
        <v>0</v>
      </c>
      <c r="O8" s="21"/>
    </row>
    <row r="9" spans="1:15" ht="66" customHeight="1">
      <c r="A9" s="21">
        <v>4</v>
      </c>
      <c r="B9" s="21" t="s">
        <v>37</v>
      </c>
      <c r="C9" s="21" t="s">
        <v>38</v>
      </c>
      <c r="D9" s="21" t="s">
        <v>39</v>
      </c>
      <c r="E9" s="21" t="s">
        <v>40</v>
      </c>
      <c r="F9" s="21" t="s">
        <v>24</v>
      </c>
      <c r="G9" s="21" t="s">
        <v>25</v>
      </c>
      <c r="H9" s="21">
        <v>2019.1</v>
      </c>
      <c r="I9" s="21">
        <v>2019.4</v>
      </c>
      <c r="J9" s="75" t="s">
        <v>41</v>
      </c>
      <c r="K9" s="21">
        <v>28.17</v>
      </c>
      <c r="L9" s="21">
        <v>28.17</v>
      </c>
      <c r="M9" s="21">
        <v>0</v>
      </c>
      <c r="N9" s="48">
        <f>M9/L9</f>
        <v>0</v>
      </c>
      <c r="O9" s="21"/>
    </row>
    <row r="10" spans="1:15" ht="26.25" customHeight="1">
      <c r="A10" s="66"/>
      <c r="B10" s="5" t="s">
        <v>42</v>
      </c>
      <c r="C10" s="5"/>
      <c r="D10" s="5"/>
      <c r="E10" s="67"/>
      <c r="F10" s="68"/>
      <c r="G10" s="68"/>
      <c r="H10" s="68"/>
      <c r="I10" s="68"/>
      <c r="J10" s="77"/>
      <c r="K10" s="70"/>
      <c r="L10" s="70"/>
      <c r="M10" s="78"/>
      <c r="N10" s="66"/>
      <c r="O10" s="79"/>
    </row>
    <row r="11" spans="1:15" ht="102.75" customHeight="1">
      <c r="A11" s="66">
        <v>1</v>
      </c>
      <c r="B11" s="66" t="s">
        <v>43</v>
      </c>
      <c r="C11" s="66" t="s">
        <v>44</v>
      </c>
      <c r="D11" s="66" t="s">
        <v>43</v>
      </c>
      <c r="E11" s="66" t="s">
        <v>45</v>
      </c>
      <c r="F11" s="66" t="s">
        <v>46</v>
      </c>
      <c r="G11" s="66" t="s">
        <v>47</v>
      </c>
      <c r="H11" s="66">
        <v>2018.6</v>
      </c>
      <c r="I11" s="66">
        <v>2019.12</v>
      </c>
      <c r="J11" s="75" t="s">
        <v>48</v>
      </c>
      <c r="K11" s="66">
        <v>3200</v>
      </c>
      <c r="L11" s="66">
        <v>3200</v>
      </c>
      <c r="M11" s="68">
        <v>0</v>
      </c>
      <c r="N11" s="87">
        <f>M11/L11</f>
        <v>0</v>
      </c>
      <c r="O11" s="68"/>
    </row>
  </sheetData>
  <sheetProtection/>
  <mergeCells count="17">
    <mergeCell ref="A1:O1"/>
    <mergeCell ref="A2:O2"/>
    <mergeCell ref="H3:I3"/>
    <mergeCell ref="J3:K3"/>
    <mergeCell ref="B5:D5"/>
    <mergeCell ref="B10:D10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</mergeCells>
  <printOptions/>
  <pageMargins left="0.5111111111111111" right="0.15694444444444444" top="0.5506944444444445" bottom="0.5111111111111111" header="0.5111111111111111" footer="0.511111111111111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4.00390625" style="0" customWidth="1"/>
    <col min="2" max="2" width="12.25390625" style="0" customWidth="1"/>
    <col min="3" max="3" width="23.50390625" style="0" customWidth="1"/>
    <col min="5" max="5" width="14.875" style="0" customWidth="1"/>
    <col min="7" max="7" width="11.375" style="0" customWidth="1"/>
    <col min="10" max="10" width="12.625" style="0" customWidth="1"/>
    <col min="11" max="11" width="12.125" style="0" customWidth="1"/>
    <col min="13" max="13" width="11.75390625" style="0" customWidth="1"/>
    <col min="14" max="14" width="6.75390625" style="0" customWidth="1"/>
    <col min="15" max="15" width="4.50390625" style="0" customWidth="1"/>
  </cols>
  <sheetData>
    <row r="1" spans="1:15" ht="25.5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73"/>
      <c r="J3" s="4" t="s">
        <v>10</v>
      </c>
      <c r="K3" s="4"/>
      <c r="L3" s="4" t="s">
        <v>11</v>
      </c>
      <c r="M3" s="4" t="s">
        <v>50</v>
      </c>
      <c r="N3" s="4" t="s">
        <v>13</v>
      </c>
      <c r="O3" s="4" t="s">
        <v>14</v>
      </c>
    </row>
    <row r="4" spans="1:15" ht="24">
      <c r="A4" s="4"/>
      <c r="B4" s="4"/>
      <c r="C4" s="4"/>
      <c r="D4" s="4"/>
      <c r="E4" s="4"/>
      <c r="F4" s="4"/>
      <c r="G4" s="4"/>
      <c r="H4" s="4" t="s">
        <v>15</v>
      </c>
      <c r="I4" s="4" t="s">
        <v>16</v>
      </c>
      <c r="J4" s="4" t="s">
        <v>17</v>
      </c>
      <c r="K4" s="4" t="s">
        <v>18</v>
      </c>
      <c r="L4" s="4"/>
      <c r="M4" s="4"/>
      <c r="N4" s="4"/>
      <c r="O4" s="4"/>
    </row>
    <row r="5" spans="1:15" ht="14.25">
      <c r="A5" s="4"/>
      <c r="B5" s="5" t="s">
        <v>19</v>
      </c>
      <c r="C5" s="5"/>
      <c r="D5" s="5"/>
      <c r="E5" s="4"/>
      <c r="F5" s="4"/>
      <c r="G5" s="4"/>
      <c r="H5" s="4"/>
      <c r="I5" s="4"/>
      <c r="J5" s="6"/>
      <c r="K5" s="4"/>
      <c r="L5" s="6"/>
      <c r="M5" s="4"/>
      <c r="N5" s="6"/>
      <c r="O5" s="74"/>
    </row>
    <row r="6" spans="1:15" ht="72">
      <c r="A6" s="21">
        <v>1</v>
      </c>
      <c r="B6" s="21" t="s">
        <v>20</v>
      </c>
      <c r="C6" s="21" t="s">
        <v>21</v>
      </c>
      <c r="D6" s="21" t="s">
        <v>22</v>
      </c>
      <c r="E6" s="21" t="s">
        <v>23</v>
      </c>
      <c r="F6" s="21" t="s">
        <v>24</v>
      </c>
      <c r="G6" s="21" t="s">
        <v>51</v>
      </c>
      <c r="H6" s="21">
        <v>2019.4</v>
      </c>
      <c r="I6" s="21">
        <v>2019.12</v>
      </c>
      <c r="J6" s="21" t="s">
        <v>26</v>
      </c>
      <c r="K6" s="21">
        <v>337.7</v>
      </c>
      <c r="L6" s="21">
        <v>337.7</v>
      </c>
      <c r="M6" s="21">
        <v>0</v>
      </c>
      <c r="N6" s="48">
        <f aca="true" t="shared" si="0" ref="N6:N14">M6/L6</f>
        <v>0</v>
      </c>
      <c r="O6" s="21"/>
    </row>
    <row r="7" spans="1:15" ht="72">
      <c r="A7" s="21">
        <v>2</v>
      </c>
      <c r="B7" s="21" t="s">
        <v>27</v>
      </c>
      <c r="C7" s="21" t="s">
        <v>28</v>
      </c>
      <c r="D7" s="21" t="s">
        <v>29</v>
      </c>
      <c r="E7" s="21" t="s">
        <v>30</v>
      </c>
      <c r="F7" s="21" t="s">
        <v>24</v>
      </c>
      <c r="G7" s="21" t="s">
        <v>51</v>
      </c>
      <c r="H7" s="21">
        <v>2019.4</v>
      </c>
      <c r="I7" s="21">
        <v>2019.12</v>
      </c>
      <c r="J7" s="75" t="s">
        <v>52</v>
      </c>
      <c r="K7" s="21">
        <v>2159.58</v>
      </c>
      <c r="L7" s="21">
        <v>2159.58</v>
      </c>
      <c r="M7" s="21">
        <v>0</v>
      </c>
      <c r="N7" s="48">
        <f t="shared" si="0"/>
        <v>0</v>
      </c>
      <c r="O7" s="21"/>
    </row>
    <row r="8" spans="1:15" ht="192">
      <c r="A8" s="21">
        <v>3</v>
      </c>
      <c r="B8" s="21" t="s">
        <v>32</v>
      </c>
      <c r="C8" s="21" t="s">
        <v>33</v>
      </c>
      <c r="D8" s="21" t="s">
        <v>34</v>
      </c>
      <c r="E8" s="21" t="s">
        <v>35</v>
      </c>
      <c r="F8" s="21" t="s">
        <v>24</v>
      </c>
      <c r="G8" s="21" t="s">
        <v>51</v>
      </c>
      <c r="H8" s="21">
        <v>2019.4</v>
      </c>
      <c r="I8" s="21">
        <v>2019.12</v>
      </c>
      <c r="J8" s="75" t="s">
        <v>53</v>
      </c>
      <c r="K8" s="21">
        <v>1198.65</v>
      </c>
      <c r="L8" s="21">
        <v>1198.65</v>
      </c>
      <c r="M8" s="21">
        <v>0</v>
      </c>
      <c r="N8" s="48">
        <f t="shared" si="0"/>
        <v>0</v>
      </c>
      <c r="O8" s="21"/>
    </row>
    <row r="9" spans="1:15" ht="24">
      <c r="A9" s="21">
        <v>4</v>
      </c>
      <c r="B9" s="21" t="s">
        <v>37</v>
      </c>
      <c r="C9" s="21" t="s">
        <v>38</v>
      </c>
      <c r="D9" s="21" t="s">
        <v>39</v>
      </c>
      <c r="E9" s="21" t="s">
        <v>40</v>
      </c>
      <c r="F9" s="21" t="s">
        <v>24</v>
      </c>
      <c r="G9" s="21" t="s">
        <v>51</v>
      </c>
      <c r="H9" s="21">
        <v>2019.1</v>
      </c>
      <c r="I9" s="21">
        <v>2019.4</v>
      </c>
      <c r="J9" s="75" t="s">
        <v>41</v>
      </c>
      <c r="K9" s="21">
        <v>28.17</v>
      </c>
      <c r="L9" s="21">
        <v>28.17</v>
      </c>
      <c r="M9" s="21">
        <v>28.1695</v>
      </c>
      <c r="N9" s="48">
        <f t="shared" si="0"/>
        <v>0.9999822506212281</v>
      </c>
      <c r="O9" s="21"/>
    </row>
    <row r="10" spans="1:15" ht="84">
      <c r="A10" s="21">
        <v>5</v>
      </c>
      <c r="B10" s="21" t="s">
        <v>54</v>
      </c>
      <c r="C10" s="21" t="s">
        <v>55</v>
      </c>
      <c r="D10" s="21" t="s">
        <v>56</v>
      </c>
      <c r="E10" s="21" t="s">
        <v>57</v>
      </c>
      <c r="F10" s="21" t="s">
        <v>58</v>
      </c>
      <c r="G10" s="21" t="s">
        <v>59</v>
      </c>
      <c r="H10" s="21">
        <v>2019.7</v>
      </c>
      <c r="I10" s="21">
        <v>2019.11</v>
      </c>
      <c r="J10" s="75" t="s">
        <v>60</v>
      </c>
      <c r="K10" s="21">
        <v>464.27</v>
      </c>
      <c r="L10" s="21">
        <v>464.27</v>
      </c>
      <c r="M10" s="21">
        <v>0</v>
      </c>
      <c r="N10" s="48">
        <f t="shared" si="0"/>
        <v>0</v>
      </c>
      <c r="O10" s="21"/>
    </row>
    <row r="11" spans="1:15" ht="24">
      <c r="A11" s="21">
        <v>6</v>
      </c>
      <c r="B11" s="21" t="s">
        <v>61</v>
      </c>
      <c r="C11" s="21" t="s">
        <v>62</v>
      </c>
      <c r="D11" s="21" t="s">
        <v>63</v>
      </c>
      <c r="E11" s="21" t="s">
        <v>64</v>
      </c>
      <c r="F11" s="21" t="s">
        <v>58</v>
      </c>
      <c r="G11" s="21" t="s">
        <v>59</v>
      </c>
      <c r="H11" s="21">
        <v>2018.3</v>
      </c>
      <c r="I11" s="21">
        <v>2019.9</v>
      </c>
      <c r="J11" s="75" t="s">
        <v>60</v>
      </c>
      <c r="K11" s="21">
        <v>307.6</v>
      </c>
      <c r="L11" s="21">
        <v>307.6</v>
      </c>
      <c r="M11" s="21">
        <v>0</v>
      </c>
      <c r="N11" s="48">
        <f t="shared" si="0"/>
        <v>0</v>
      </c>
      <c r="O11" s="21"/>
    </row>
    <row r="12" spans="1:15" ht="24">
      <c r="A12" s="21">
        <v>7</v>
      </c>
      <c r="B12" s="21" t="s">
        <v>54</v>
      </c>
      <c r="C12" s="21" t="s">
        <v>65</v>
      </c>
      <c r="D12" s="21" t="s">
        <v>66</v>
      </c>
      <c r="E12" s="21" t="s">
        <v>67</v>
      </c>
      <c r="F12" s="21" t="s">
        <v>68</v>
      </c>
      <c r="G12" s="21" t="s">
        <v>69</v>
      </c>
      <c r="H12" s="21">
        <v>2019.7</v>
      </c>
      <c r="I12" s="21">
        <v>2019.12</v>
      </c>
      <c r="J12" s="75" t="s">
        <v>70</v>
      </c>
      <c r="K12" s="21">
        <v>450</v>
      </c>
      <c r="L12" s="21">
        <v>450</v>
      </c>
      <c r="M12" s="21">
        <v>0</v>
      </c>
      <c r="N12" s="48">
        <f t="shared" si="0"/>
        <v>0</v>
      </c>
      <c r="O12" s="21"/>
    </row>
    <row r="13" spans="1:15" ht="60">
      <c r="A13" s="21">
        <v>8</v>
      </c>
      <c r="B13" s="21" t="s">
        <v>54</v>
      </c>
      <c r="C13" s="21" t="s">
        <v>71</v>
      </c>
      <c r="D13" s="21" t="s">
        <v>66</v>
      </c>
      <c r="E13" s="21" t="s">
        <v>72</v>
      </c>
      <c r="F13" s="21" t="s">
        <v>68</v>
      </c>
      <c r="G13" s="21" t="s">
        <v>69</v>
      </c>
      <c r="H13" s="21">
        <v>2019.7</v>
      </c>
      <c r="I13" s="21">
        <v>2019.12</v>
      </c>
      <c r="J13" s="75" t="s">
        <v>73</v>
      </c>
      <c r="K13" s="21">
        <v>176.4</v>
      </c>
      <c r="L13" s="21">
        <v>176.4</v>
      </c>
      <c r="M13" s="21">
        <v>0</v>
      </c>
      <c r="N13" s="48">
        <f t="shared" si="0"/>
        <v>0</v>
      </c>
      <c r="O13" s="21"/>
    </row>
    <row r="14" spans="1:15" ht="14.25">
      <c r="A14" s="21" t="s">
        <v>74</v>
      </c>
      <c r="B14" s="21"/>
      <c r="C14" s="21"/>
      <c r="D14" s="21"/>
      <c r="E14" s="21"/>
      <c r="F14" s="21"/>
      <c r="G14" s="21"/>
      <c r="H14" s="21"/>
      <c r="I14" s="21"/>
      <c r="J14" s="21"/>
      <c r="K14" s="21">
        <f>SUM(K6:K13)</f>
        <v>5122.37</v>
      </c>
      <c r="L14" s="21">
        <f>SUM(L6:L13)</f>
        <v>5122.37</v>
      </c>
      <c r="M14" s="21">
        <f>SUM(M6:M13)</f>
        <v>28.1695</v>
      </c>
      <c r="N14" s="48">
        <f t="shared" si="0"/>
        <v>0.0054993098897580615</v>
      </c>
      <c r="O14" s="21"/>
    </row>
    <row r="15" spans="1:15" ht="14.25">
      <c r="A15" s="66"/>
      <c r="B15" s="5" t="s">
        <v>42</v>
      </c>
      <c r="C15" s="5"/>
      <c r="D15" s="5"/>
      <c r="E15" s="67"/>
      <c r="F15" s="68"/>
      <c r="G15" s="68"/>
      <c r="H15" s="68"/>
      <c r="I15" s="68"/>
      <c r="J15" s="77"/>
      <c r="K15" s="70"/>
      <c r="L15" s="70"/>
      <c r="M15" s="78"/>
      <c r="N15" s="48"/>
      <c r="O15" s="79"/>
    </row>
    <row r="16" spans="1:15" ht="84">
      <c r="A16" s="69">
        <v>1</v>
      </c>
      <c r="B16" s="69" t="s">
        <v>43</v>
      </c>
      <c r="C16" s="69" t="s">
        <v>44</v>
      </c>
      <c r="D16" s="69" t="s">
        <v>43</v>
      </c>
      <c r="E16" s="69" t="s">
        <v>45</v>
      </c>
      <c r="F16" s="69" t="s">
        <v>46</v>
      </c>
      <c r="G16" s="69" t="s">
        <v>75</v>
      </c>
      <c r="H16" s="69">
        <v>2018.6</v>
      </c>
      <c r="I16" s="69">
        <v>2019.12</v>
      </c>
      <c r="J16" s="80" t="s">
        <v>48</v>
      </c>
      <c r="K16" s="69">
        <v>3200</v>
      </c>
      <c r="L16" s="69">
        <v>3200</v>
      </c>
      <c r="M16" s="81">
        <v>3200</v>
      </c>
      <c r="N16" s="82">
        <f>M16/L16</f>
        <v>1</v>
      </c>
      <c r="O16" s="81"/>
    </row>
    <row r="17" spans="1:15" ht="14.25">
      <c r="A17" s="70"/>
      <c r="B17" s="5" t="s">
        <v>76</v>
      </c>
      <c r="C17" s="5"/>
      <c r="D17" s="5"/>
      <c r="E17" s="66"/>
      <c r="F17" s="68"/>
      <c r="G17" s="68"/>
      <c r="H17" s="68"/>
      <c r="I17" s="68"/>
      <c r="J17" s="83"/>
      <c r="K17" s="84"/>
      <c r="L17" s="70"/>
      <c r="M17" s="81"/>
      <c r="N17" s="82"/>
      <c r="O17" s="81"/>
    </row>
    <row r="18" spans="1:15" ht="108">
      <c r="A18" s="70">
        <v>1</v>
      </c>
      <c r="B18" s="66" t="s">
        <v>43</v>
      </c>
      <c r="C18" s="66" t="s">
        <v>77</v>
      </c>
      <c r="D18" s="66" t="s">
        <v>78</v>
      </c>
      <c r="E18" s="66" t="s">
        <v>79</v>
      </c>
      <c r="F18" s="68" t="s">
        <v>80</v>
      </c>
      <c r="G18" s="71" t="s">
        <v>81</v>
      </c>
      <c r="H18" s="68">
        <v>2019.6</v>
      </c>
      <c r="I18" s="68">
        <v>2019.11</v>
      </c>
      <c r="J18" s="83" t="s">
        <v>82</v>
      </c>
      <c r="K18" s="68">
        <v>1188.25</v>
      </c>
      <c r="L18" s="68">
        <v>1188.25</v>
      </c>
      <c r="M18" s="81">
        <v>0</v>
      </c>
      <c r="N18" s="82">
        <f>M18/L18</f>
        <v>0</v>
      </c>
      <c r="O18" s="81"/>
    </row>
    <row r="19" spans="1:15" ht="14.25">
      <c r="A19" s="72" t="s">
        <v>83</v>
      </c>
      <c r="B19" s="72"/>
      <c r="C19" s="72"/>
      <c r="D19" s="72"/>
      <c r="E19" s="72"/>
      <c r="F19" s="72"/>
      <c r="G19" s="72"/>
      <c r="H19" s="72"/>
      <c r="I19" s="72"/>
      <c r="J19" s="72"/>
      <c r="K19" s="37">
        <f>K14+K16+K18</f>
        <v>9510.619999999999</v>
      </c>
      <c r="L19" s="37">
        <f>L14+L16+L18</f>
        <v>9510.619999999999</v>
      </c>
      <c r="M19" s="36">
        <f>M14+M16+M18</f>
        <v>3228.1695</v>
      </c>
      <c r="N19" s="87">
        <f>M19/L19</f>
        <v>0.3394278711587678</v>
      </c>
      <c r="O19" s="88"/>
    </row>
    <row r="20" ht="14.25">
      <c r="N20" s="86"/>
    </row>
  </sheetData>
  <sheetProtection/>
  <mergeCells count="20">
    <mergeCell ref="A1:O1"/>
    <mergeCell ref="A2:O2"/>
    <mergeCell ref="H3:I3"/>
    <mergeCell ref="J3:K3"/>
    <mergeCell ref="B5:D5"/>
    <mergeCell ref="A14:J14"/>
    <mergeCell ref="B15:D15"/>
    <mergeCell ref="B17:D17"/>
    <mergeCell ref="A19:J19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100" workbookViewId="0" topLeftCell="A1">
      <selection activeCell="S6" sqref="S6"/>
    </sheetView>
  </sheetViews>
  <sheetFormatPr defaultColWidth="9.00390625" defaultRowHeight="14.25"/>
  <cols>
    <col min="1" max="1" width="4.875" style="0" customWidth="1"/>
    <col min="2" max="2" width="8.125" style="0" customWidth="1"/>
    <col min="3" max="3" width="15.75390625" style="0" customWidth="1"/>
    <col min="4" max="4" width="11.00390625" style="0" customWidth="1"/>
    <col min="5" max="5" width="13.00390625" style="0" customWidth="1"/>
    <col min="6" max="6" width="9.625" style="0" customWidth="1"/>
    <col min="7" max="7" width="8.00390625" style="0" customWidth="1"/>
    <col min="10" max="10" width="22.375" style="0" customWidth="1"/>
    <col min="11" max="11" width="9.25390625" style="0" customWidth="1"/>
    <col min="12" max="12" width="9.125" style="0" customWidth="1"/>
    <col min="13" max="13" width="12.625" style="0" customWidth="1"/>
    <col min="14" max="14" width="6.875" style="0" customWidth="1"/>
    <col min="15" max="15" width="9.25390625" style="0" customWidth="1"/>
  </cols>
  <sheetData>
    <row r="1" spans="1:15" ht="25.5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73"/>
      <c r="J3" s="4" t="s">
        <v>10</v>
      </c>
      <c r="K3" s="4"/>
      <c r="L3" s="4" t="s">
        <v>11</v>
      </c>
      <c r="M3" s="4" t="s">
        <v>85</v>
      </c>
      <c r="N3" s="4" t="s">
        <v>13</v>
      </c>
      <c r="O3" s="4" t="s">
        <v>86</v>
      </c>
    </row>
    <row r="4" spans="1:15" ht="24">
      <c r="A4" s="4"/>
      <c r="B4" s="4"/>
      <c r="C4" s="4"/>
      <c r="D4" s="4"/>
      <c r="E4" s="4"/>
      <c r="F4" s="4"/>
      <c r="G4" s="4"/>
      <c r="H4" s="4" t="s">
        <v>15</v>
      </c>
      <c r="I4" s="4" t="s">
        <v>16</v>
      </c>
      <c r="J4" s="4" t="s">
        <v>17</v>
      </c>
      <c r="K4" s="4" t="s">
        <v>18</v>
      </c>
      <c r="L4" s="4"/>
      <c r="M4" s="4"/>
      <c r="N4" s="4"/>
      <c r="O4" s="4"/>
    </row>
    <row r="5" spans="1:15" ht="14.25">
      <c r="A5" s="4"/>
      <c r="B5" s="5" t="s">
        <v>19</v>
      </c>
      <c r="C5" s="5"/>
      <c r="D5" s="5"/>
      <c r="E5" s="4"/>
      <c r="F5" s="4"/>
      <c r="G5" s="4"/>
      <c r="H5" s="4"/>
      <c r="I5" s="4"/>
      <c r="J5" s="6"/>
      <c r="K5" s="4"/>
      <c r="L5" s="6"/>
      <c r="M5" s="4"/>
      <c r="N5" s="6"/>
      <c r="O5" s="74"/>
    </row>
    <row r="6" spans="1:15" ht="78" customHeight="1">
      <c r="A6" s="21">
        <v>1</v>
      </c>
      <c r="B6" s="21" t="s">
        <v>20</v>
      </c>
      <c r="C6" s="21" t="s">
        <v>21</v>
      </c>
      <c r="D6" s="21" t="s">
        <v>22</v>
      </c>
      <c r="E6" s="21" t="s">
        <v>23</v>
      </c>
      <c r="F6" s="21" t="s">
        <v>58</v>
      </c>
      <c r="G6" s="21" t="s">
        <v>59</v>
      </c>
      <c r="H6" s="21">
        <v>2019.4</v>
      </c>
      <c r="I6" s="21">
        <v>2019.12</v>
      </c>
      <c r="J6" s="21" t="s">
        <v>26</v>
      </c>
      <c r="K6" s="21">
        <v>337.7</v>
      </c>
      <c r="L6" s="21">
        <v>337.7</v>
      </c>
      <c r="M6" s="21">
        <v>299.33</v>
      </c>
      <c r="N6" s="48">
        <f aca="true" t="shared" si="0" ref="N6:N16">M6/L6</f>
        <v>0.886378442404501</v>
      </c>
      <c r="O6" s="21">
        <f>L6-M6</f>
        <v>38.370000000000005</v>
      </c>
    </row>
    <row r="7" spans="1:15" ht="87" customHeight="1">
      <c r="A7" s="21">
        <v>2</v>
      </c>
      <c r="B7" s="21" t="s">
        <v>87</v>
      </c>
      <c r="C7" s="21" t="s">
        <v>88</v>
      </c>
      <c r="D7" s="21" t="s">
        <v>87</v>
      </c>
      <c r="E7" s="21" t="s">
        <v>89</v>
      </c>
      <c r="F7" s="21" t="s">
        <v>90</v>
      </c>
      <c r="G7" s="21" t="s">
        <v>91</v>
      </c>
      <c r="H7" s="21">
        <v>2019.9</v>
      </c>
      <c r="I7" s="21">
        <v>2019.12</v>
      </c>
      <c r="J7" s="75" t="s">
        <v>31</v>
      </c>
      <c r="K7" s="21">
        <v>1889.16</v>
      </c>
      <c r="L7" s="21">
        <v>1889.16</v>
      </c>
      <c r="M7" s="24">
        <v>1889.16</v>
      </c>
      <c r="N7" s="48">
        <f t="shared" si="0"/>
        <v>1</v>
      </c>
      <c r="O7" s="21">
        <f aca="true" t="shared" si="1" ref="O7:O16">L7-M7</f>
        <v>0</v>
      </c>
    </row>
    <row r="8" spans="1:15" ht="123" customHeight="1">
      <c r="A8" s="21">
        <v>3</v>
      </c>
      <c r="B8" s="21" t="s">
        <v>32</v>
      </c>
      <c r="C8" s="21" t="s">
        <v>33</v>
      </c>
      <c r="D8" s="21" t="s">
        <v>34</v>
      </c>
      <c r="E8" s="21" t="s">
        <v>35</v>
      </c>
      <c r="F8" s="21" t="s">
        <v>90</v>
      </c>
      <c r="G8" s="21" t="s">
        <v>91</v>
      </c>
      <c r="H8" s="21">
        <v>2019.4</v>
      </c>
      <c r="I8" s="21">
        <v>2019.12</v>
      </c>
      <c r="J8" s="75" t="s">
        <v>92</v>
      </c>
      <c r="K8" s="21">
        <v>598.65</v>
      </c>
      <c r="L8" s="21">
        <v>598.65</v>
      </c>
      <c r="M8" s="24">
        <v>382.46</v>
      </c>
      <c r="N8" s="48">
        <f t="shared" si="0"/>
        <v>0.638870792616721</v>
      </c>
      <c r="O8" s="21">
        <f t="shared" si="1"/>
        <v>216.19</v>
      </c>
    </row>
    <row r="9" spans="1:15" ht="63.75" customHeight="1">
      <c r="A9" s="21">
        <v>4</v>
      </c>
      <c r="B9" s="21" t="s">
        <v>37</v>
      </c>
      <c r="C9" s="21" t="s">
        <v>38</v>
      </c>
      <c r="D9" s="21" t="s">
        <v>39</v>
      </c>
      <c r="E9" s="21" t="s">
        <v>40</v>
      </c>
      <c r="F9" s="21" t="s">
        <v>58</v>
      </c>
      <c r="G9" s="21" t="s">
        <v>59</v>
      </c>
      <c r="H9" s="21">
        <v>2019.1</v>
      </c>
      <c r="I9" s="21">
        <v>2019.4</v>
      </c>
      <c r="J9" s="75" t="s">
        <v>41</v>
      </c>
      <c r="K9" s="21">
        <v>28.17</v>
      </c>
      <c r="L9" s="21">
        <v>28.17</v>
      </c>
      <c r="M9" s="21">
        <v>28.17</v>
      </c>
      <c r="N9" s="48">
        <f t="shared" si="0"/>
        <v>1</v>
      </c>
      <c r="O9" s="21">
        <f t="shared" si="1"/>
        <v>0</v>
      </c>
    </row>
    <row r="10" spans="1:15" s="1" customFormat="1" ht="120" customHeight="1">
      <c r="A10" s="7">
        <v>5</v>
      </c>
      <c r="B10" s="7" t="s">
        <v>54</v>
      </c>
      <c r="C10" s="7" t="s">
        <v>55</v>
      </c>
      <c r="D10" s="7" t="s">
        <v>56</v>
      </c>
      <c r="E10" s="7" t="s">
        <v>57</v>
      </c>
      <c r="F10" s="7" t="s">
        <v>58</v>
      </c>
      <c r="G10" s="7" t="s">
        <v>93</v>
      </c>
      <c r="H10" s="7">
        <v>2019.7</v>
      </c>
      <c r="I10" s="7">
        <v>2019.11</v>
      </c>
      <c r="J10" s="14" t="s">
        <v>60</v>
      </c>
      <c r="K10" s="7">
        <v>464.27</v>
      </c>
      <c r="L10" s="7">
        <v>464.27</v>
      </c>
      <c r="M10" s="12">
        <v>412.27</v>
      </c>
      <c r="N10" s="38">
        <f t="shared" si="0"/>
        <v>0.8879962091024619</v>
      </c>
      <c r="O10" s="7">
        <f t="shared" si="1"/>
        <v>52</v>
      </c>
    </row>
    <row r="11" spans="1:15" s="1" customFormat="1" ht="31.5" customHeight="1">
      <c r="A11" s="7">
        <v>6</v>
      </c>
      <c r="B11" s="7" t="s">
        <v>61</v>
      </c>
      <c r="C11" s="7" t="s">
        <v>62</v>
      </c>
      <c r="D11" s="7" t="s">
        <v>63</v>
      </c>
      <c r="E11" s="7" t="s">
        <v>64</v>
      </c>
      <c r="F11" s="7" t="s">
        <v>58</v>
      </c>
      <c r="G11" s="7" t="s">
        <v>59</v>
      </c>
      <c r="H11" s="7">
        <v>2018.3</v>
      </c>
      <c r="I11" s="7">
        <v>2019.9</v>
      </c>
      <c r="J11" s="14" t="s">
        <v>60</v>
      </c>
      <c r="K11" s="7">
        <v>307.6</v>
      </c>
      <c r="L11" s="7">
        <v>307.6</v>
      </c>
      <c r="M11" s="12">
        <v>258.39</v>
      </c>
      <c r="N11" s="38">
        <f t="shared" si="0"/>
        <v>0.8400195058517554</v>
      </c>
      <c r="O11" s="7">
        <f t="shared" si="1"/>
        <v>49.210000000000036</v>
      </c>
    </row>
    <row r="12" spans="1:15" s="1" customFormat="1" ht="84.75" customHeight="1">
      <c r="A12" s="7">
        <v>7</v>
      </c>
      <c r="B12" s="7" t="s">
        <v>54</v>
      </c>
      <c r="C12" s="61" t="s">
        <v>94</v>
      </c>
      <c r="D12" s="7" t="s">
        <v>95</v>
      </c>
      <c r="E12" s="7" t="s">
        <v>96</v>
      </c>
      <c r="F12" s="62" t="s">
        <v>97</v>
      </c>
      <c r="G12" s="7" t="s">
        <v>98</v>
      </c>
      <c r="H12" s="7">
        <v>2019.12</v>
      </c>
      <c r="I12" s="7">
        <v>2020.8</v>
      </c>
      <c r="J12" s="14" t="s">
        <v>70</v>
      </c>
      <c r="K12" s="7">
        <v>250</v>
      </c>
      <c r="L12" s="7">
        <v>250</v>
      </c>
      <c r="M12" s="7">
        <v>250</v>
      </c>
      <c r="N12" s="38">
        <f t="shared" si="0"/>
        <v>1</v>
      </c>
      <c r="O12" s="7">
        <f t="shared" si="1"/>
        <v>0</v>
      </c>
    </row>
    <row r="13" spans="1:15" s="1" customFormat="1" ht="53.25" customHeight="1">
      <c r="A13" s="7">
        <v>8</v>
      </c>
      <c r="B13" s="7" t="s">
        <v>54</v>
      </c>
      <c r="C13" s="63" t="s">
        <v>99</v>
      </c>
      <c r="D13" s="7" t="s">
        <v>100</v>
      </c>
      <c r="E13" s="62" t="s">
        <v>101</v>
      </c>
      <c r="F13" s="7" t="s">
        <v>102</v>
      </c>
      <c r="G13" s="7" t="s">
        <v>91</v>
      </c>
      <c r="H13" s="7">
        <v>2019.9</v>
      </c>
      <c r="I13" s="7">
        <v>2019.12</v>
      </c>
      <c r="J13" s="14" t="s">
        <v>103</v>
      </c>
      <c r="K13" s="7">
        <v>376.4</v>
      </c>
      <c r="L13" s="7">
        <v>376.4</v>
      </c>
      <c r="M13" s="7">
        <v>376.4</v>
      </c>
      <c r="N13" s="38">
        <f t="shared" si="0"/>
        <v>1</v>
      </c>
      <c r="O13" s="7">
        <f t="shared" si="1"/>
        <v>0</v>
      </c>
    </row>
    <row r="14" spans="1:15" s="1" customFormat="1" ht="72">
      <c r="A14" s="7">
        <v>9</v>
      </c>
      <c r="B14" s="64" t="s">
        <v>104</v>
      </c>
      <c r="C14" s="64" t="s">
        <v>105</v>
      </c>
      <c r="D14" s="64" t="s">
        <v>106</v>
      </c>
      <c r="E14" s="64" t="s">
        <v>107</v>
      </c>
      <c r="F14" s="64" t="s">
        <v>90</v>
      </c>
      <c r="G14" s="64" t="s">
        <v>91</v>
      </c>
      <c r="H14" s="64">
        <v>2019.8</v>
      </c>
      <c r="I14" s="64">
        <v>2019.12</v>
      </c>
      <c r="J14" s="76" t="s">
        <v>108</v>
      </c>
      <c r="K14" s="64">
        <v>1170.42</v>
      </c>
      <c r="L14" s="64">
        <v>1170.42</v>
      </c>
      <c r="M14" s="12">
        <v>896.36</v>
      </c>
      <c r="N14" s="38">
        <f t="shared" si="0"/>
        <v>0.7658447394952239</v>
      </c>
      <c r="O14" s="7">
        <f t="shared" si="1"/>
        <v>274.06000000000006</v>
      </c>
    </row>
    <row r="15" spans="1:15" ht="52.5" customHeight="1">
      <c r="A15" s="21">
        <v>10</v>
      </c>
      <c r="B15" s="22" t="s">
        <v>87</v>
      </c>
      <c r="C15" s="22" t="s">
        <v>109</v>
      </c>
      <c r="D15" s="22" t="s">
        <v>87</v>
      </c>
      <c r="E15" s="22" t="s">
        <v>110</v>
      </c>
      <c r="F15" s="22" t="s">
        <v>90</v>
      </c>
      <c r="G15" s="22" t="s">
        <v>91</v>
      </c>
      <c r="H15" s="22">
        <v>2019.9</v>
      </c>
      <c r="I15" s="22">
        <v>2019.12</v>
      </c>
      <c r="J15" s="25" t="s">
        <v>111</v>
      </c>
      <c r="K15" s="22">
        <v>1137.3</v>
      </c>
      <c r="L15" s="22">
        <v>1137.3</v>
      </c>
      <c r="M15" s="24">
        <v>1137.3</v>
      </c>
      <c r="N15" s="48">
        <f t="shared" si="0"/>
        <v>1</v>
      </c>
      <c r="O15" s="21">
        <f t="shared" si="1"/>
        <v>0</v>
      </c>
    </row>
    <row r="16" spans="1:15" ht="182.25" customHeight="1">
      <c r="A16" s="21">
        <v>11</v>
      </c>
      <c r="B16" s="21" t="s">
        <v>61</v>
      </c>
      <c r="C16" s="21" t="s">
        <v>112</v>
      </c>
      <c r="D16" s="21" t="s">
        <v>113</v>
      </c>
      <c r="E16" s="65" t="s">
        <v>114</v>
      </c>
      <c r="F16" s="22" t="s">
        <v>90</v>
      </c>
      <c r="G16" s="22" t="s">
        <v>91</v>
      </c>
      <c r="H16" s="22">
        <v>2019.12</v>
      </c>
      <c r="I16" s="22">
        <v>2020.12</v>
      </c>
      <c r="J16" s="25" t="s">
        <v>115</v>
      </c>
      <c r="K16" s="22">
        <v>600</v>
      </c>
      <c r="L16" s="22">
        <v>600</v>
      </c>
      <c r="M16" s="24">
        <v>581.16</v>
      </c>
      <c r="N16" s="48">
        <f t="shared" si="0"/>
        <v>0.9685999999999999</v>
      </c>
      <c r="O16" s="21">
        <f t="shared" si="1"/>
        <v>18.840000000000032</v>
      </c>
    </row>
    <row r="17" spans="1:15" ht="14.25">
      <c r="A17" s="21" t="s">
        <v>74</v>
      </c>
      <c r="B17" s="21"/>
      <c r="C17" s="21"/>
      <c r="D17" s="21"/>
      <c r="E17" s="21"/>
      <c r="F17" s="21"/>
      <c r="G17" s="21"/>
      <c r="H17" s="21"/>
      <c r="I17" s="21"/>
      <c r="J17" s="21"/>
      <c r="K17" s="21">
        <f>SUM(K6:K16)</f>
        <v>7159.67</v>
      </c>
      <c r="L17" s="21">
        <f>SUM(L6:L16)</f>
        <v>7159.67</v>
      </c>
      <c r="M17" s="21">
        <f>SUM(M6:M16)</f>
        <v>6511</v>
      </c>
      <c r="N17" s="48">
        <f>M17/K17</f>
        <v>0.9093994555614994</v>
      </c>
      <c r="O17" s="21">
        <f>SUM(O6:O16)</f>
        <v>648.6700000000002</v>
      </c>
    </row>
    <row r="18" spans="1:15" ht="14.25">
      <c r="A18" s="66"/>
      <c r="B18" s="5" t="s">
        <v>42</v>
      </c>
      <c r="C18" s="5"/>
      <c r="D18" s="5"/>
      <c r="E18" s="67"/>
      <c r="F18" s="68"/>
      <c r="G18" s="68"/>
      <c r="H18" s="68"/>
      <c r="I18" s="68"/>
      <c r="J18" s="77"/>
      <c r="K18" s="70"/>
      <c r="L18" s="70"/>
      <c r="M18" s="78"/>
      <c r="N18" s="48"/>
      <c r="O18" s="79"/>
    </row>
    <row r="19" spans="1:15" ht="82.5" customHeight="1">
      <c r="A19" s="69">
        <v>1</v>
      </c>
      <c r="B19" s="69" t="s">
        <v>43</v>
      </c>
      <c r="C19" s="69" t="s">
        <v>44</v>
      </c>
      <c r="D19" s="69" t="s">
        <v>43</v>
      </c>
      <c r="E19" s="69" t="s">
        <v>45</v>
      </c>
      <c r="F19" s="69" t="s">
        <v>46</v>
      </c>
      <c r="G19" s="69" t="s">
        <v>75</v>
      </c>
      <c r="H19" s="69">
        <v>2018.6</v>
      </c>
      <c r="I19" s="69">
        <v>2019.12</v>
      </c>
      <c r="J19" s="80" t="s">
        <v>48</v>
      </c>
      <c r="K19" s="69">
        <v>3200</v>
      </c>
      <c r="L19" s="69">
        <v>3200</v>
      </c>
      <c r="M19" s="81">
        <v>3200</v>
      </c>
      <c r="N19" s="82">
        <f>M19/L19</f>
        <v>1</v>
      </c>
      <c r="O19" s="81">
        <f>L19-M19</f>
        <v>0</v>
      </c>
    </row>
    <row r="20" spans="1:15" ht="14.25">
      <c r="A20" s="70"/>
      <c r="B20" s="5" t="s">
        <v>76</v>
      </c>
      <c r="C20" s="5"/>
      <c r="D20" s="5"/>
      <c r="E20" s="66"/>
      <c r="F20" s="68"/>
      <c r="G20" s="68"/>
      <c r="H20" s="68"/>
      <c r="I20" s="68"/>
      <c r="J20" s="83"/>
      <c r="K20" s="84"/>
      <c r="L20" s="70"/>
      <c r="M20" s="81"/>
      <c r="N20" s="82"/>
      <c r="O20" s="81"/>
    </row>
    <row r="21" spans="1:15" ht="72">
      <c r="A21" s="70">
        <v>1</v>
      </c>
      <c r="B21" s="66" t="s">
        <v>43</v>
      </c>
      <c r="C21" s="66" t="s">
        <v>77</v>
      </c>
      <c r="D21" s="66" t="s">
        <v>78</v>
      </c>
      <c r="E21" s="66" t="s">
        <v>79</v>
      </c>
      <c r="F21" s="68" t="s">
        <v>80</v>
      </c>
      <c r="G21" s="71" t="s">
        <v>81</v>
      </c>
      <c r="H21" s="68">
        <v>2019.6</v>
      </c>
      <c r="I21" s="68">
        <v>2019.11</v>
      </c>
      <c r="J21" s="83" t="s">
        <v>82</v>
      </c>
      <c r="K21" s="68">
        <v>1188.25</v>
      </c>
      <c r="L21" s="68">
        <v>1188.25</v>
      </c>
      <c r="M21" s="81">
        <v>1188.25</v>
      </c>
      <c r="N21" s="82">
        <f>M21/L21</f>
        <v>1</v>
      </c>
      <c r="O21" s="81">
        <f>L21-M21</f>
        <v>0</v>
      </c>
    </row>
    <row r="22" spans="1:15" ht="14.25">
      <c r="A22" s="72" t="s">
        <v>83</v>
      </c>
      <c r="B22" s="72"/>
      <c r="C22" s="72"/>
      <c r="D22" s="72"/>
      <c r="E22" s="72"/>
      <c r="F22" s="72"/>
      <c r="G22" s="72"/>
      <c r="H22" s="72"/>
      <c r="I22" s="72"/>
      <c r="J22" s="72"/>
      <c r="K22" s="37">
        <f>K17+K19+K21</f>
        <v>11547.92</v>
      </c>
      <c r="L22" s="36">
        <f>L17+L19+L21</f>
        <v>11547.92</v>
      </c>
      <c r="M22" s="37">
        <f>M17+M19+M21</f>
        <v>10899.25</v>
      </c>
      <c r="N22" s="85">
        <f>M22/L22</f>
        <v>0.9438279794110108</v>
      </c>
      <c r="O22" s="37">
        <f>O17+O21</f>
        <v>648.6700000000002</v>
      </c>
    </row>
    <row r="23" spans="13:15" ht="14.25">
      <c r="M23" s="60"/>
      <c r="N23" s="86"/>
      <c r="O23" s="60"/>
    </row>
    <row r="28" ht="14.25">
      <c r="S28" t="s">
        <v>116</v>
      </c>
    </row>
  </sheetData>
  <sheetProtection/>
  <mergeCells count="20">
    <mergeCell ref="A1:O1"/>
    <mergeCell ref="A2:O2"/>
    <mergeCell ref="H3:I3"/>
    <mergeCell ref="J3:K3"/>
    <mergeCell ref="B5:D5"/>
    <mergeCell ref="A17:J17"/>
    <mergeCell ref="B18:D18"/>
    <mergeCell ref="B20:D20"/>
    <mergeCell ref="A22:J22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6"/>
  <sheetViews>
    <sheetView zoomScaleSheetLayoutView="100" workbookViewId="0" topLeftCell="D1">
      <selection activeCell="J14" sqref="J14"/>
    </sheetView>
  </sheetViews>
  <sheetFormatPr defaultColWidth="9.00390625" defaultRowHeight="14.25"/>
  <cols>
    <col min="1" max="1" width="3.875" style="0" customWidth="1"/>
    <col min="7" max="7" width="8.625" style="0" customWidth="1"/>
    <col min="9" max="9" width="6.75390625" style="0" customWidth="1"/>
    <col min="10" max="10" width="7.625" style="0" customWidth="1"/>
    <col min="12" max="12" width="14.50390625" style="0" customWidth="1"/>
    <col min="13" max="13" width="10.375" style="0" bestFit="1" customWidth="1"/>
    <col min="14" max="14" width="5.75390625" style="0" customWidth="1"/>
    <col min="19" max="19" width="12.625" style="0" bestFit="1" customWidth="1"/>
    <col min="21" max="21" width="9.375" style="0" bestFit="1" customWidth="1"/>
  </cols>
  <sheetData>
    <row r="1" spans="1:20" ht="39.75" customHeight="1">
      <c r="A1" s="2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0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20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10</v>
      </c>
      <c r="G3" s="4" t="s">
        <v>11</v>
      </c>
      <c r="H3" s="4" t="s">
        <v>118</v>
      </c>
      <c r="I3" s="4" t="s">
        <v>13</v>
      </c>
      <c r="J3" s="30" t="s">
        <v>119</v>
      </c>
      <c r="K3" s="31" t="s">
        <v>120</v>
      </c>
      <c r="L3" s="32" t="s">
        <v>121</v>
      </c>
      <c r="M3" s="31" t="s">
        <v>86</v>
      </c>
      <c r="N3" s="33" t="s">
        <v>122</v>
      </c>
      <c r="O3" s="34" t="s">
        <v>119</v>
      </c>
      <c r="P3" s="31" t="s">
        <v>120</v>
      </c>
      <c r="Q3" s="32" t="s">
        <v>121</v>
      </c>
      <c r="R3" s="31" t="s">
        <v>86</v>
      </c>
      <c r="S3" s="33" t="s">
        <v>122</v>
      </c>
      <c r="T3" s="32" t="s">
        <v>14</v>
      </c>
    </row>
    <row r="4" spans="1:20" ht="24">
      <c r="A4" s="4"/>
      <c r="B4" s="4"/>
      <c r="C4" s="4"/>
      <c r="D4" s="4"/>
      <c r="E4" s="4"/>
      <c r="F4" s="4" t="s">
        <v>17</v>
      </c>
      <c r="G4" s="4"/>
      <c r="H4" s="4"/>
      <c r="I4" s="4"/>
      <c r="J4" s="30"/>
      <c r="K4" s="31"/>
      <c r="L4" s="32"/>
      <c r="M4" s="31"/>
      <c r="N4" s="33"/>
      <c r="O4" s="34"/>
      <c r="P4" s="31"/>
      <c r="Q4" s="32"/>
      <c r="R4" s="31"/>
      <c r="S4" s="33"/>
      <c r="T4" s="32"/>
    </row>
    <row r="5" spans="1:20" ht="14.25">
      <c r="A5" s="4"/>
      <c r="B5" s="5" t="s">
        <v>19</v>
      </c>
      <c r="C5" s="5"/>
      <c r="D5" s="5"/>
      <c r="E5" s="4"/>
      <c r="F5" s="6"/>
      <c r="G5" s="6"/>
      <c r="H5" s="4"/>
      <c r="I5" s="6"/>
      <c r="J5" s="35"/>
      <c r="K5" s="36"/>
      <c r="L5" s="37"/>
      <c r="M5" s="36"/>
      <c r="N5" s="36"/>
      <c r="O5" s="37"/>
      <c r="P5" s="37"/>
      <c r="Q5" s="37"/>
      <c r="R5" s="37"/>
      <c r="S5" s="37"/>
      <c r="T5" s="37"/>
    </row>
    <row r="6" spans="1:21" s="1" customFormat="1" ht="18" customHeight="1">
      <c r="A6" s="7">
        <v>1</v>
      </c>
      <c r="B6" s="7" t="s">
        <v>20</v>
      </c>
      <c r="C6" s="7" t="s">
        <v>21</v>
      </c>
      <c r="D6" s="7" t="s">
        <v>22</v>
      </c>
      <c r="E6" s="8" t="s">
        <v>23</v>
      </c>
      <c r="F6" s="9" t="s">
        <v>26</v>
      </c>
      <c r="G6" s="10">
        <v>337.7</v>
      </c>
      <c r="H6" s="7">
        <v>88.53</v>
      </c>
      <c r="I6" s="38">
        <f>H6/G6</f>
        <v>0.2621557595498964</v>
      </c>
      <c r="J6" s="39" t="s">
        <v>123</v>
      </c>
      <c r="K6" s="40">
        <v>295.11</v>
      </c>
      <c r="L6" s="41">
        <v>88.53</v>
      </c>
      <c r="M6" s="42">
        <f>K6-L6</f>
        <v>206.58</v>
      </c>
      <c r="N6" s="43">
        <f>L6/K6</f>
        <v>0.2999898342990749</v>
      </c>
      <c r="O6" s="41"/>
      <c r="P6" s="41"/>
      <c r="Q6" s="41"/>
      <c r="R6" s="41"/>
      <c r="S6" s="41"/>
      <c r="T6" s="41"/>
      <c r="U6" s="1">
        <v>206.58</v>
      </c>
    </row>
    <row r="7" spans="1:21" s="1" customFormat="1" ht="18" customHeight="1">
      <c r="A7" s="7"/>
      <c r="B7" s="7"/>
      <c r="C7" s="7"/>
      <c r="D7" s="7"/>
      <c r="E7" s="8"/>
      <c r="F7" s="9"/>
      <c r="G7" s="10"/>
      <c r="H7" s="7"/>
      <c r="I7" s="38"/>
      <c r="J7" s="39" t="s">
        <v>124</v>
      </c>
      <c r="K7" s="40">
        <v>7.04</v>
      </c>
      <c r="L7" s="41">
        <v>0</v>
      </c>
      <c r="M7" s="42">
        <f aca="true" t="shared" si="0" ref="M7:M15">K7-L7</f>
        <v>7.04</v>
      </c>
      <c r="N7" s="43">
        <f aca="true" t="shared" si="1" ref="N7:N15">L7/K7</f>
        <v>0</v>
      </c>
      <c r="O7" s="41"/>
      <c r="P7" s="41"/>
      <c r="Q7" s="41"/>
      <c r="R7" s="41"/>
      <c r="S7" s="41"/>
      <c r="T7" s="41"/>
      <c r="U7" s="40">
        <v>7.04</v>
      </c>
    </row>
    <row r="8" spans="1:21" s="1" customFormat="1" ht="18" customHeight="1">
      <c r="A8" s="7"/>
      <c r="B8" s="7"/>
      <c r="C8" s="7"/>
      <c r="D8" s="7"/>
      <c r="E8" s="8"/>
      <c r="F8" s="9"/>
      <c r="G8" s="10"/>
      <c r="H8" s="7"/>
      <c r="I8" s="38"/>
      <c r="J8" s="39" t="s">
        <v>125</v>
      </c>
      <c r="K8" s="40">
        <v>4.43</v>
      </c>
      <c r="L8" s="41">
        <v>0</v>
      </c>
      <c r="M8" s="42">
        <f t="shared" si="0"/>
        <v>4.43</v>
      </c>
      <c r="N8" s="43">
        <f t="shared" si="1"/>
        <v>0</v>
      </c>
      <c r="O8" s="41"/>
      <c r="P8" s="41"/>
      <c r="Q8" s="41"/>
      <c r="R8" s="41"/>
      <c r="S8" s="41"/>
      <c r="T8" s="41"/>
      <c r="U8" s="40">
        <v>4.43</v>
      </c>
    </row>
    <row r="9" spans="1:21" s="1" customFormat="1" ht="18" customHeight="1">
      <c r="A9" s="7"/>
      <c r="B9" s="7"/>
      <c r="C9" s="7"/>
      <c r="D9" s="7"/>
      <c r="E9" s="8"/>
      <c r="F9" s="9"/>
      <c r="G9" s="10"/>
      <c r="H9" s="7"/>
      <c r="I9" s="38"/>
      <c r="J9" s="39" t="s">
        <v>126</v>
      </c>
      <c r="K9" s="40">
        <v>9.94</v>
      </c>
      <c r="L9" s="41">
        <v>0</v>
      </c>
      <c r="M9" s="42">
        <f t="shared" si="0"/>
        <v>9.94</v>
      </c>
      <c r="N9" s="43">
        <f t="shared" si="1"/>
        <v>0</v>
      </c>
      <c r="O9" s="41"/>
      <c r="P9" s="41"/>
      <c r="Q9" s="41"/>
      <c r="R9" s="41"/>
      <c r="S9" s="41"/>
      <c r="T9" s="41"/>
      <c r="U9" s="40">
        <v>9.94</v>
      </c>
    </row>
    <row r="10" spans="1:21" s="1" customFormat="1" ht="18" customHeight="1">
      <c r="A10" s="7"/>
      <c r="B10" s="7"/>
      <c r="C10" s="7"/>
      <c r="D10" s="7"/>
      <c r="E10" s="8"/>
      <c r="F10" s="9"/>
      <c r="G10" s="10"/>
      <c r="H10" s="7"/>
      <c r="I10" s="38"/>
      <c r="J10" s="39" t="s">
        <v>127</v>
      </c>
      <c r="K10" s="40">
        <v>1.08</v>
      </c>
      <c r="L10" s="41">
        <v>0</v>
      </c>
      <c r="M10" s="42">
        <f t="shared" si="0"/>
        <v>1.08</v>
      </c>
      <c r="N10" s="43">
        <f t="shared" si="1"/>
        <v>0</v>
      </c>
      <c r="O10" s="41"/>
      <c r="P10" s="41"/>
      <c r="Q10" s="41"/>
      <c r="R10" s="41"/>
      <c r="S10" s="41"/>
      <c r="T10" s="41"/>
      <c r="U10" s="40">
        <v>1.08</v>
      </c>
    </row>
    <row r="11" spans="1:21" s="1" customFormat="1" ht="18" customHeight="1">
      <c r="A11" s="7"/>
      <c r="B11" s="7"/>
      <c r="C11" s="7"/>
      <c r="D11" s="7"/>
      <c r="E11" s="8"/>
      <c r="F11" s="9"/>
      <c r="G11" s="10"/>
      <c r="H11" s="7"/>
      <c r="I11" s="38"/>
      <c r="J11" s="39" t="s">
        <v>128</v>
      </c>
      <c r="K11" s="40">
        <v>0.65</v>
      </c>
      <c r="L11" s="41">
        <v>0</v>
      </c>
      <c r="M11" s="42">
        <f t="shared" si="0"/>
        <v>0.65</v>
      </c>
      <c r="N11" s="43">
        <f t="shared" si="1"/>
        <v>0</v>
      </c>
      <c r="O11" s="41"/>
      <c r="P11" s="41"/>
      <c r="Q11" s="41"/>
      <c r="R11" s="41"/>
      <c r="S11" s="41"/>
      <c r="T11" s="41"/>
      <c r="U11" s="40">
        <v>0.65</v>
      </c>
    </row>
    <row r="12" spans="1:21" s="1" customFormat="1" ht="18" customHeight="1">
      <c r="A12" s="7"/>
      <c r="B12" s="7"/>
      <c r="C12" s="7"/>
      <c r="D12" s="7"/>
      <c r="E12" s="8"/>
      <c r="F12" s="9"/>
      <c r="G12" s="10"/>
      <c r="H12" s="7"/>
      <c r="I12" s="38"/>
      <c r="J12" s="39" t="s">
        <v>129</v>
      </c>
      <c r="K12" s="40">
        <v>1.68</v>
      </c>
      <c r="L12" s="41">
        <v>0</v>
      </c>
      <c r="M12" s="42">
        <f t="shared" si="0"/>
        <v>1.68</v>
      </c>
      <c r="N12" s="43">
        <f t="shared" si="1"/>
        <v>0</v>
      </c>
      <c r="O12" s="41"/>
      <c r="P12" s="41"/>
      <c r="Q12" s="41"/>
      <c r="R12" s="41"/>
      <c r="S12" s="41"/>
      <c r="T12" s="41"/>
      <c r="U12" s="40">
        <v>1.68</v>
      </c>
    </row>
    <row r="13" spans="1:21" s="1" customFormat="1" ht="18" customHeight="1">
      <c r="A13" s="7"/>
      <c r="B13" s="7"/>
      <c r="C13" s="7"/>
      <c r="D13" s="7"/>
      <c r="E13" s="8"/>
      <c r="F13" s="9"/>
      <c r="G13" s="10"/>
      <c r="H13" s="7"/>
      <c r="I13" s="38"/>
      <c r="J13" s="39" t="s">
        <v>130</v>
      </c>
      <c r="K13" s="40">
        <v>0.5</v>
      </c>
      <c r="L13" s="41">
        <v>0</v>
      </c>
      <c r="M13" s="42">
        <f t="shared" si="0"/>
        <v>0.5</v>
      </c>
      <c r="N13" s="43">
        <f t="shared" si="1"/>
        <v>0</v>
      </c>
      <c r="O13" s="41"/>
      <c r="P13" s="41"/>
      <c r="Q13" s="41"/>
      <c r="R13" s="41"/>
      <c r="S13" s="41"/>
      <c r="T13" s="41"/>
      <c r="U13" s="40">
        <v>0.5</v>
      </c>
    </row>
    <row r="14" spans="1:21" s="1" customFormat="1" ht="18" customHeight="1">
      <c r="A14" s="7"/>
      <c r="B14" s="7"/>
      <c r="C14" s="7"/>
      <c r="D14" s="7"/>
      <c r="E14" s="8"/>
      <c r="F14" s="9"/>
      <c r="G14" s="10"/>
      <c r="H14" s="7"/>
      <c r="I14" s="38"/>
      <c r="J14" s="39" t="s">
        <v>131</v>
      </c>
      <c r="K14" s="40">
        <v>17.27</v>
      </c>
      <c r="L14" s="41">
        <v>0</v>
      </c>
      <c r="M14" s="42">
        <f t="shared" si="0"/>
        <v>17.27</v>
      </c>
      <c r="N14" s="43">
        <f t="shared" si="1"/>
        <v>0</v>
      </c>
      <c r="O14" s="41"/>
      <c r="P14" s="41"/>
      <c r="Q14" s="41"/>
      <c r="R14" s="41"/>
      <c r="S14" s="41"/>
      <c r="T14" s="41"/>
      <c r="U14" s="1">
        <f>SUM(U6:U13)</f>
        <v>231.90000000000003</v>
      </c>
    </row>
    <row r="15" spans="1:20" s="1" customFormat="1" ht="18" customHeight="1">
      <c r="A15" s="7"/>
      <c r="B15" s="7"/>
      <c r="C15" s="7"/>
      <c r="D15" s="7"/>
      <c r="E15" s="8"/>
      <c r="F15" s="11"/>
      <c r="G15" s="10"/>
      <c r="H15" s="7"/>
      <c r="I15" s="38"/>
      <c r="J15" s="39"/>
      <c r="K15" s="40">
        <f>SUM(K6:K14)</f>
        <v>337.7</v>
      </c>
      <c r="L15" s="41">
        <f>SUM(L6:L14)</f>
        <v>88.53</v>
      </c>
      <c r="M15" s="42">
        <f t="shared" si="0"/>
        <v>249.17</v>
      </c>
      <c r="N15" s="43">
        <f t="shared" si="1"/>
        <v>0.2621557595498964</v>
      </c>
      <c r="O15" s="41"/>
      <c r="P15" s="41"/>
      <c r="Q15" s="41"/>
      <c r="R15" s="41"/>
      <c r="S15" s="41"/>
      <c r="T15" s="41"/>
    </row>
    <row r="16" spans="1:21" s="1" customFormat="1" ht="12.75" customHeight="1">
      <c r="A16" s="7">
        <v>2</v>
      </c>
      <c r="B16" s="7" t="s">
        <v>32</v>
      </c>
      <c r="C16" s="7" t="s">
        <v>33</v>
      </c>
      <c r="D16" s="7" t="s">
        <v>34</v>
      </c>
      <c r="E16" s="8" t="s">
        <v>35</v>
      </c>
      <c r="F16" s="7" t="s">
        <v>53</v>
      </c>
      <c r="G16" s="10">
        <v>1198.65</v>
      </c>
      <c r="H16" s="12">
        <v>363.1</v>
      </c>
      <c r="I16" s="38">
        <f>H16/G16</f>
        <v>0.3029241229716765</v>
      </c>
      <c r="J16" s="39" t="s">
        <v>123</v>
      </c>
      <c r="K16" s="40">
        <v>1056.33</v>
      </c>
      <c r="L16" s="41">
        <v>316.867079</v>
      </c>
      <c r="M16" s="42">
        <f aca="true" t="shared" si="2" ref="M16:M27">K16-L16</f>
        <v>739.4629209999999</v>
      </c>
      <c r="N16" s="43">
        <f aca="true" t="shared" si="3" ref="N16:N27">L16/K16</f>
        <v>0.29996978122367063</v>
      </c>
      <c r="O16" s="41"/>
      <c r="P16" s="41"/>
      <c r="Q16" s="41"/>
      <c r="R16" s="41"/>
      <c r="S16" s="41"/>
      <c r="T16" s="41"/>
      <c r="U16" s="56">
        <v>316.86</v>
      </c>
    </row>
    <row r="17" spans="1:21" s="1" customFormat="1" ht="12.75" customHeight="1">
      <c r="A17" s="7"/>
      <c r="B17" s="7"/>
      <c r="C17" s="7"/>
      <c r="D17" s="7"/>
      <c r="E17" s="8"/>
      <c r="F17" s="7"/>
      <c r="G17" s="10"/>
      <c r="H17" s="12"/>
      <c r="I17" s="38"/>
      <c r="J17" s="39" t="s">
        <v>124</v>
      </c>
      <c r="K17" s="40">
        <v>25</v>
      </c>
      <c r="L17" s="41">
        <v>0</v>
      </c>
      <c r="M17" s="42">
        <f t="shared" si="2"/>
        <v>25</v>
      </c>
      <c r="N17" s="43">
        <f t="shared" si="3"/>
        <v>0</v>
      </c>
      <c r="O17" s="41"/>
      <c r="P17" s="41"/>
      <c r="Q17" s="41"/>
      <c r="R17" s="41"/>
      <c r="S17" s="41"/>
      <c r="T17" s="41"/>
      <c r="U17" s="1">
        <v>15</v>
      </c>
    </row>
    <row r="18" spans="1:20" s="1" customFormat="1" ht="12.75" customHeight="1">
      <c r="A18" s="7"/>
      <c r="B18" s="7"/>
      <c r="C18" s="7"/>
      <c r="D18" s="7"/>
      <c r="E18" s="8"/>
      <c r="F18" s="7"/>
      <c r="G18" s="10"/>
      <c r="H18" s="12"/>
      <c r="I18" s="38"/>
      <c r="J18" s="39" t="s">
        <v>125</v>
      </c>
      <c r="K18" s="40">
        <v>11.22</v>
      </c>
      <c r="L18" s="41">
        <v>11.22</v>
      </c>
      <c r="M18" s="42">
        <f t="shared" si="2"/>
        <v>0</v>
      </c>
      <c r="N18" s="43">
        <f t="shared" si="3"/>
        <v>1</v>
      </c>
      <c r="O18" s="41"/>
      <c r="P18" s="41"/>
      <c r="Q18" s="41"/>
      <c r="R18" s="41"/>
      <c r="S18" s="41"/>
      <c r="T18" s="41"/>
    </row>
    <row r="19" spans="1:21" s="1" customFormat="1" ht="12.75" customHeight="1">
      <c r="A19" s="7"/>
      <c r="B19" s="7"/>
      <c r="C19" s="7"/>
      <c r="D19" s="7"/>
      <c r="E19" s="8"/>
      <c r="F19" s="7"/>
      <c r="G19" s="10"/>
      <c r="H19" s="12"/>
      <c r="I19" s="38"/>
      <c r="J19" s="39" t="s">
        <v>126</v>
      </c>
      <c r="K19" s="40">
        <v>34.54</v>
      </c>
      <c r="L19" s="41">
        <v>29.359</v>
      </c>
      <c r="M19" s="42">
        <f t="shared" si="2"/>
        <v>5.180999999999997</v>
      </c>
      <c r="N19" s="43">
        <f t="shared" si="3"/>
        <v>0.8500000000000001</v>
      </c>
      <c r="O19" s="41"/>
      <c r="P19" s="41"/>
      <c r="Q19" s="41"/>
      <c r="R19" s="41"/>
      <c r="S19" s="41"/>
      <c r="T19" s="41"/>
      <c r="U19" s="1">
        <v>3.78</v>
      </c>
    </row>
    <row r="20" spans="1:20" s="1" customFormat="1" ht="12.75" customHeight="1">
      <c r="A20" s="7"/>
      <c r="B20" s="7"/>
      <c r="C20" s="7"/>
      <c r="D20" s="7"/>
      <c r="E20" s="8"/>
      <c r="F20" s="7"/>
      <c r="G20" s="10"/>
      <c r="H20" s="12"/>
      <c r="I20" s="38"/>
      <c r="J20" s="39" t="s">
        <v>127</v>
      </c>
      <c r="K20" s="40">
        <v>3.78</v>
      </c>
      <c r="L20" s="41">
        <v>0</v>
      </c>
      <c r="M20" s="42">
        <f t="shared" si="2"/>
        <v>3.78</v>
      </c>
      <c r="N20" s="43">
        <f t="shared" si="3"/>
        <v>0</v>
      </c>
      <c r="O20" s="41"/>
      <c r="P20" s="41"/>
      <c r="Q20" s="41"/>
      <c r="R20" s="41"/>
      <c r="S20" s="41"/>
      <c r="T20" s="41"/>
    </row>
    <row r="21" spans="1:21" s="1" customFormat="1" ht="12.75" customHeight="1">
      <c r="A21" s="7"/>
      <c r="B21" s="7"/>
      <c r="C21" s="7"/>
      <c r="D21" s="7"/>
      <c r="E21" s="8"/>
      <c r="F21" s="7"/>
      <c r="G21" s="10"/>
      <c r="H21" s="12"/>
      <c r="I21" s="38"/>
      <c r="J21" s="39" t="s">
        <v>128</v>
      </c>
      <c r="K21" s="40">
        <v>2.24</v>
      </c>
      <c r="L21" s="41">
        <v>2.24</v>
      </c>
      <c r="M21" s="42">
        <f t="shared" si="2"/>
        <v>0</v>
      </c>
      <c r="N21" s="43">
        <f t="shared" si="3"/>
        <v>1</v>
      </c>
      <c r="O21" s="41"/>
      <c r="P21" s="41"/>
      <c r="Q21" s="41"/>
      <c r="R21" s="41"/>
      <c r="S21" s="41"/>
      <c r="T21" s="41"/>
      <c r="U21" s="1">
        <v>5.91</v>
      </c>
    </row>
    <row r="22" spans="1:20" s="1" customFormat="1" ht="12.75" customHeight="1">
      <c r="A22" s="7"/>
      <c r="B22" s="7"/>
      <c r="C22" s="7"/>
      <c r="D22" s="7"/>
      <c r="E22" s="8"/>
      <c r="F22" s="7"/>
      <c r="G22" s="10"/>
      <c r="H22" s="12"/>
      <c r="I22" s="38"/>
      <c r="J22" s="39" t="s">
        <v>129</v>
      </c>
      <c r="K22" s="40">
        <v>5.91</v>
      </c>
      <c r="L22" s="41">
        <v>0</v>
      </c>
      <c r="M22" s="42">
        <f t="shared" si="2"/>
        <v>5.91</v>
      </c>
      <c r="N22" s="43">
        <f t="shared" si="3"/>
        <v>0</v>
      </c>
      <c r="O22" s="41"/>
      <c r="P22" s="41"/>
      <c r="Q22" s="41"/>
      <c r="R22" s="41"/>
      <c r="S22" s="41"/>
      <c r="T22" s="41"/>
    </row>
    <row r="23" spans="1:21" s="1" customFormat="1" ht="12.75" customHeight="1">
      <c r="A23" s="7"/>
      <c r="B23" s="7"/>
      <c r="C23" s="7"/>
      <c r="D23" s="7"/>
      <c r="E23" s="8"/>
      <c r="F23" s="7"/>
      <c r="G23" s="10"/>
      <c r="H23" s="12"/>
      <c r="I23" s="38"/>
      <c r="J23" s="39" t="s">
        <v>130</v>
      </c>
      <c r="K23" s="40">
        <v>3.39</v>
      </c>
      <c r="L23" s="41">
        <v>3.39</v>
      </c>
      <c r="M23" s="42">
        <f t="shared" si="2"/>
        <v>0</v>
      </c>
      <c r="N23" s="43">
        <f t="shared" si="3"/>
        <v>1</v>
      </c>
      <c r="O23" s="41"/>
      <c r="P23" s="41"/>
      <c r="Q23" s="41"/>
      <c r="R23" s="41"/>
      <c r="S23" s="41"/>
      <c r="T23" s="41"/>
      <c r="U23" s="1">
        <v>8.1</v>
      </c>
    </row>
    <row r="24" spans="1:20" s="1" customFormat="1" ht="12.75" customHeight="1">
      <c r="A24" s="7"/>
      <c r="B24" s="7"/>
      <c r="C24" s="7"/>
      <c r="D24" s="7"/>
      <c r="E24" s="8"/>
      <c r="F24" s="7"/>
      <c r="G24" s="10"/>
      <c r="H24" s="12"/>
      <c r="I24" s="38"/>
      <c r="J24" s="39" t="s">
        <v>132</v>
      </c>
      <c r="K24" s="40">
        <v>8.1</v>
      </c>
      <c r="L24" s="41">
        <v>8.1</v>
      </c>
      <c r="M24" s="42">
        <f t="shared" si="2"/>
        <v>0</v>
      </c>
      <c r="N24" s="43">
        <f t="shared" si="3"/>
        <v>1</v>
      </c>
      <c r="O24" s="41"/>
      <c r="P24" s="41"/>
      <c r="Q24" s="41"/>
      <c r="R24" s="41"/>
      <c r="S24" s="41"/>
      <c r="T24" s="41"/>
    </row>
    <row r="25" spans="1:20" s="1" customFormat="1" ht="12.75" customHeight="1">
      <c r="A25" s="7"/>
      <c r="B25" s="7"/>
      <c r="C25" s="7"/>
      <c r="D25" s="7"/>
      <c r="E25" s="8"/>
      <c r="F25" s="7"/>
      <c r="G25" s="10"/>
      <c r="H25" s="12"/>
      <c r="I25" s="38"/>
      <c r="J25" s="39" t="s">
        <v>133</v>
      </c>
      <c r="K25" s="40">
        <v>8</v>
      </c>
      <c r="L25" s="41">
        <v>0</v>
      </c>
      <c r="M25" s="42">
        <f t="shared" si="2"/>
        <v>8</v>
      </c>
      <c r="N25" s="43">
        <f t="shared" si="3"/>
        <v>0</v>
      </c>
      <c r="O25" s="41"/>
      <c r="P25" s="41"/>
      <c r="Q25" s="41"/>
      <c r="R25" s="41"/>
      <c r="S25" s="41"/>
      <c r="T25" s="41"/>
    </row>
    <row r="26" spans="1:20" s="1" customFormat="1" ht="12.75" customHeight="1">
      <c r="A26" s="7">
        <v>3</v>
      </c>
      <c r="B26" s="7"/>
      <c r="C26" s="7"/>
      <c r="D26" s="7"/>
      <c r="E26" s="8"/>
      <c r="F26" s="7"/>
      <c r="G26" s="10"/>
      <c r="H26" s="12"/>
      <c r="I26" s="38"/>
      <c r="J26" s="8" t="s">
        <v>131</v>
      </c>
      <c r="K26" s="42">
        <v>23.17</v>
      </c>
      <c r="L26" s="41">
        <v>0</v>
      </c>
      <c r="M26" s="42">
        <f t="shared" si="2"/>
        <v>23.17</v>
      </c>
      <c r="N26" s="43">
        <f t="shared" si="3"/>
        <v>0</v>
      </c>
      <c r="O26" s="41"/>
      <c r="P26" s="41"/>
      <c r="Q26" s="41"/>
      <c r="R26" s="41"/>
      <c r="S26" s="41"/>
      <c r="T26" s="41"/>
    </row>
    <row r="27" spans="1:21" s="1" customFormat="1" ht="13.5" customHeight="1">
      <c r="A27" s="7"/>
      <c r="B27" s="7"/>
      <c r="C27" s="7"/>
      <c r="D27" s="7"/>
      <c r="E27" s="13"/>
      <c r="F27" s="14"/>
      <c r="G27" s="15"/>
      <c r="H27" s="12"/>
      <c r="I27" s="38"/>
      <c r="J27" s="8"/>
      <c r="K27" s="42">
        <f>SUM(K16:K26)</f>
        <v>1181.68</v>
      </c>
      <c r="L27" s="41">
        <f>SUM(L16:L26)</f>
        <v>371.176079</v>
      </c>
      <c r="M27" s="42">
        <f t="shared" si="2"/>
        <v>810.503921</v>
      </c>
      <c r="N27" s="43">
        <f t="shared" si="3"/>
        <v>0.31410879341276826</v>
      </c>
      <c r="O27" s="41"/>
      <c r="P27" s="41"/>
      <c r="Q27" s="41"/>
      <c r="R27" s="41"/>
      <c r="S27" s="41"/>
      <c r="T27" s="41"/>
      <c r="U27" s="56">
        <f>SUM(U16:U26)</f>
        <v>349.65000000000003</v>
      </c>
    </row>
    <row r="28" spans="1:21" s="1" customFormat="1" ht="13.5" customHeight="1">
      <c r="A28" s="7"/>
      <c r="B28" s="7" t="s">
        <v>54</v>
      </c>
      <c r="C28" s="7" t="s">
        <v>55</v>
      </c>
      <c r="D28" s="8" t="s">
        <v>56</v>
      </c>
      <c r="E28" s="7" t="s">
        <v>57</v>
      </c>
      <c r="F28" s="9" t="s">
        <v>60</v>
      </c>
      <c r="G28" s="7">
        <v>464.27</v>
      </c>
      <c r="H28" s="16">
        <v>123.058</v>
      </c>
      <c r="I28" s="38">
        <f>H28/G28</f>
        <v>0.2650569711590239</v>
      </c>
      <c r="J28" s="39" t="s">
        <v>123</v>
      </c>
      <c r="K28" s="42">
        <v>286.86</v>
      </c>
      <c r="L28" s="41">
        <v>86.058</v>
      </c>
      <c r="M28" s="42">
        <f aca="true" t="shared" si="4" ref="M28:M35">K28-L28</f>
        <v>200.80200000000002</v>
      </c>
      <c r="N28" s="43">
        <f aca="true" t="shared" si="5" ref="N28:N35">L28/K28</f>
        <v>0.3</v>
      </c>
      <c r="O28" s="44" t="s">
        <v>123</v>
      </c>
      <c r="P28" s="41">
        <v>121.16</v>
      </c>
      <c r="Q28" s="41">
        <v>37</v>
      </c>
      <c r="R28" s="41">
        <f>P28-Q28</f>
        <v>84.16</v>
      </c>
      <c r="S28" s="57">
        <f>Q28/P28</f>
        <v>0.30538131396500495</v>
      </c>
      <c r="T28" s="58" t="s">
        <v>134</v>
      </c>
      <c r="U28" s="1">
        <f>M28+R28</f>
        <v>284.962</v>
      </c>
    </row>
    <row r="29" spans="1:21" s="1" customFormat="1" ht="13.5" customHeight="1">
      <c r="A29" s="7"/>
      <c r="B29" s="7"/>
      <c r="C29" s="7"/>
      <c r="D29" s="8"/>
      <c r="E29" s="7"/>
      <c r="F29" s="9"/>
      <c r="G29" s="7"/>
      <c r="H29" s="16"/>
      <c r="I29" s="38"/>
      <c r="J29" s="39" t="s">
        <v>124</v>
      </c>
      <c r="K29" s="42">
        <v>7.08</v>
      </c>
      <c r="L29" s="41">
        <v>0</v>
      </c>
      <c r="M29" s="42">
        <f t="shared" si="4"/>
        <v>7.08</v>
      </c>
      <c r="N29" s="43">
        <f t="shared" si="5"/>
        <v>0</v>
      </c>
      <c r="O29" s="44" t="s">
        <v>124</v>
      </c>
      <c r="P29" s="41">
        <v>2.99</v>
      </c>
      <c r="Q29" s="41">
        <v>0</v>
      </c>
      <c r="R29" s="41">
        <f aca="true" t="shared" si="6" ref="R29:R35">P29-Q29</f>
        <v>2.99</v>
      </c>
      <c r="S29" s="57">
        <f aca="true" t="shared" si="7" ref="S29:S35">Q29/P29</f>
        <v>0</v>
      </c>
      <c r="T29" s="58"/>
      <c r="U29" s="1">
        <f aca="true" t="shared" si="8" ref="U29:U35">M29+R29</f>
        <v>10.07</v>
      </c>
    </row>
    <row r="30" spans="1:20" s="1" customFormat="1" ht="13.5" customHeight="1">
      <c r="A30" s="7"/>
      <c r="B30" s="7"/>
      <c r="C30" s="7"/>
      <c r="D30" s="8"/>
      <c r="E30" s="7"/>
      <c r="F30" s="9"/>
      <c r="G30" s="7"/>
      <c r="H30" s="16"/>
      <c r="I30" s="38"/>
      <c r="J30" s="39" t="s">
        <v>135</v>
      </c>
      <c r="K30" s="42">
        <v>5.74</v>
      </c>
      <c r="L30" s="41">
        <v>0</v>
      </c>
      <c r="M30" s="42">
        <f t="shared" si="4"/>
        <v>5.74</v>
      </c>
      <c r="N30" s="43">
        <f t="shared" si="5"/>
        <v>0</v>
      </c>
      <c r="O30" s="44" t="s">
        <v>135</v>
      </c>
      <c r="P30" s="41">
        <v>2.42</v>
      </c>
      <c r="Q30" s="41">
        <v>0</v>
      </c>
      <c r="R30" s="41">
        <f t="shared" si="6"/>
        <v>2.42</v>
      </c>
      <c r="S30" s="57">
        <f t="shared" si="7"/>
        <v>0</v>
      </c>
      <c r="T30" s="58"/>
    </row>
    <row r="31" spans="1:21" s="1" customFormat="1" ht="13.5" customHeight="1">
      <c r="A31" s="7"/>
      <c r="B31" s="7"/>
      <c r="C31" s="7"/>
      <c r="D31" s="8"/>
      <c r="E31" s="7"/>
      <c r="F31" s="9"/>
      <c r="G31" s="7"/>
      <c r="H31" s="16"/>
      <c r="I31" s="38"/>
      <c r="J31" s="39" t="s">
        <v>126</v>
      </c>
      <c r="K31" s="42">
        <v>8.61</v>
      </c>
      <c r="L31" s="41">
        <v>0</v>
      </c>
      <c r="M31" s="42">
        <f t="shared" si="4"/>
        <v>8.61</v>
      </c>
      <c r="N31" s="43">
        <f t="shared" si="5"/>
        <v>0</v>
      </c>
      <c r="O31" s="44" t="s">
        <v>126</v>
      </c>
      <c r="P31" s="41">
        <v>1.6</v>
      </c>
      <c r="Q31" s="41">
        <v>0</v>
      </c>
      <c r="R31" s="41">
        <f t="shared" si="6"/>
        <v>1.6</v>
      </c>
      <c r="S31" s="57">
        <f t="shared" si="7"/>
        <v>0</v>
      </c>
      <c r="T31" s="58"/>
      <c r="U31" s="1">
        <f t="shared" si="8"/>
        <v>10.209999999999999</v>
      </c>
    </row>
    <row r="32" spans="1:21" s="1" customFormat="1" ht="13.5" customHeight="1">
      <c r="A32" s="7"/>
      <c r="B32" s="7"/>
      <c r="C32" s="7"/>
      <c r="D32" s="8"/>
      <c r="E32" s="7"/>
      <c r="F32" s="9"/>
      <c r="G32" s="7"/>
      <c r="H32" s="16"/>
      <c r="I32" s="38"/>
      <c r="J32" s="39" t="s">
        <v>128</v>
      </c>
      <c r="K32" s="42">
        <v>0.56</v>
      </c>
      <c r="L32" s="41">
        <v>0</v>
      </c>
      <c r="M32" s="42">
        <f t="shared" si="4"/>
        <v>0.56</v>
      </c>
      <c r="N32" s="43">
        <f t="shared" si="5"/>
        <v>0</v>
      </c>
      <c r="O32" s="44" t="s">
        <v>128</v>
      </c>
      <c r="P32" s="41">
        <v>0.13</v>
      </c>
      <c r="Q32" s="41">
        <v>0</v>
      </c>
      <c r="R32" s="41">
        <f t="shared" si="6"/>
        <v>0.13</v>
      </c>
      <c r="S32" s="57">
        <f t="shared" si="7"/>
        <v>0</v>
      </c>
      <c r="T32" s="58"/>
      <c r="U32" s="1">
        <f t="shared" si="8"/>
        <v>0.6900000000000001</v>
      </c>
    </row>
    <row r="33" spans="1:21" s="1" customFormat="1" ht="13.5" customHeight="1">
      <c r="A33" s="7"/>
      <c r="B33" s="7"/>
      <c r="C33" s="7"/>
      <c r="D33" s="8"/>
      <c r="E33" s="7"/>
      <c r="F33" s="9"/>
      <c r="G33" s="7"/>
      <c r="H33" s="16"/>
      <c r="I33" s="38"/>
      <c r="J33" s="39" t="s">
        <v>129</v>
      </c>
      <c r="K33" s="42">
        <v>1.6</v>
      </c>
      <c r="L33" s="41">
        <v>0</v>
      </c>
      <c r="M33" s="42">
        <f t="shared" si="4"/>
        <v>1.6</v>
      </c>
      <c r="N33" s="43">
        <f t="shared" si="5"/>
        <v>0</v>
      </c>
      <c r="O33" s="44" t="s">
        <v>129</v>
      </c>
      <c r="P33" s="41">
        <v>0.68</v>
      </c>
      <c r="Q33" s="41">
        <v>0</v>
      </c>
      <c r="R33" s="41">
        <f t="shared" si="6"/>
        <v>0.68</v>
      </c>
      <c r="S33" s="57">
        <f t="shared" si="7"/>
        <v>0</v>
      </c>
      <c r="T33" s="58"/>
      <c r="U33" s="1">
        <f t="shared" si="8"/>
        <v>2.2800000000000002</v>
      </c>
    </row>
    <row r="34" spans="1:20" s="1" customFormat="1" ht="13.5" customHeight="1">
      <c r="A34" s="7"/>
      <c r="B34" s="7"/>
      <c r="C34" s="7"/>
      <c r="D34" s="8"/>
      <c r="E34" s="7"/>
      <c r="F34" s="9"/>
      <c r="G34" s="7"/>
      <c r="H34" s="16"/>
      <c r="I34" s="38"/>
      <c r="J34" s="8" t="s">
        <v>131</v>
      </c>
      <c r="K34" s="42">
        <v>9.31</v>
      </c>
      <c r="L34" s="41">
        <v>0</v>
      </c>
      <c r="M34" s="42">
        <f t="shared" si="4"/>
        <v>9.31</v>
      </c>
      <c r="N34" s="43">
        <f t="shared" si="5"/>
        <v>0</v>
      </c>
      <c r="O34" s="7" t="s">
        <v>131</v>
      </c>
      <c r="P34" s="41">
        <v>6.47</v>
      </c>
      <c r="Q34" s="41">
        <v>0</v>
      </c>
      <c r="R34" s="41">
        <f t="shared" si="6"/>
        <v>6.47</v>
      </c>
      <c r="S34" s="57">
        <f t="shared" si="7"/>
        <v>0</v>
      </c>
      <c r="T34" s="58"/>
    </row>
    <row r="35" spans="1:21" s="1" customFormat="1" ht="13.5" customHeight="1">
      <c r="A35" s="7"/>
      <c r="B35" s="7"/>
      <c r="C35" s="7"/>
      <c r="D35" s="8"/>
      <c r="E35" s="17"/>
      <c r="F35" s="18"/>
      <c r="G35" s="17"/>
      <c r="H35" s="16"/>
      <c r="I35" s="38"/>
      <c r="J35" s="8"/>
      <c r="K35" s="42">
        <f aca="true" t="shared" si="9" ref="K35:Q35">SUM(K28:K34)</f>
        <v>319.76000000000005</v>
      </c>
      <c r="L35" s="45">
        <f t="shared" si="9"/>
        <v>86.058</v>
      </c>
      <c r="M35" s="45">
        <f t="shared" si="4"/>
        <v>233.70200000000006</v>
      </c>
      <c r="N35" s="46">
        <f t="shared" si="5"/>
        <v>0.26913309982486866</v>
      </c>
      <c r="O35" s="41"/>
      <c r="P35" s="41">
        <f t="shared" si="9"/>
        <v>135.45</v>
      </c>
      <c r="Q35" s="41">
        <f t="shared" si="9"/>
        <v>37</v>
      </c>
      <c r="R35" s="41">
        <f t="shared" si="6"/>
        <v>98.44999999999999</v>
      </c>
      <c r="S35" s="57">
        <f t="shared" si="7"/>
        <v>0.2731635289774825</v>
      </c>
      <c r="T35" s="58"/>
      <c r="U35" s="56">
        <f t="shared" si="8"/>
        <v>332.15200000000004</v>
      </c>
    </row>
    <row r="36" spans="1:20" s="1" customFormat="1" ht="13.5" customHeight="1">
      <c r="A36" s="7">
        <v>4</v>
      </c>
      <c r="B36" s="7" t="s">
        <v>61</v>
      </c>
      <c r="C36" s="7" t="s">
        <v>62</v>
      </c>
      <c r="D36" s="8" t="s">
        <v>63</v>
      </c>
      <c r="E36" s="7" t="s">
        <v>64</v>
      </c>
      <c r="F36" s="7" t="s">
        <v>60</v>
      </c>
      <c r="G36" s="7">
        <v>307.6</v>
      </c>
      <c r="H36" s="16">
        <v>258.39</v>
      </c>
      <c r="I36" s="38">
        <f>H36/G36</f>
        <v>0.8400195058517554</v>
      </c>
      <c r="J36" s="8" t="s">
        <v>136</v>
      </c>
      <c r="K36" s="42">
        <v>42.54</v>
      </c>
      <c r="L36" s="42">
        <v>55.065</v>
      </c>
      <c r="M36" s="41">
        <f aca="true" t="shared" si="10" ref="M36:M44">K36-L36</f>
        <v>-12.524999999999999</v>
      </c>
      <c r="N36" s="43">
        <f aca="true" t="shared" si="11" ref="N36:N44">L36/K36</f>
        <v>1.2944287729196051</v>
      </c>
      <c r="O36" s="41"/>
      <c r="P36" s="41"/>
      <c r="Q36" s="41"/>
      <c r="R36" s="41"/>
      <c r="S36" s="57"/>
      <c r="T36" s="58"/>
    </row>
    <row r="37" spans="1:20" s="1" customFormat="1" ht="13.5" customHeight="1">
      <c r="A37" s="7"/>
      <c r="B37" s="7"/>
      <c r="C37" s="7"/>
      <c r="D37" s="8"/>
      <c r="E37" s="7"/>
      <c r="F37" s="7"/>
      <c r="G37" s="7"/>
      <c r="H37" s="16"/>
      <c r="I37" s="38"/>
      <c r="J37" s="8" t="s">
        <v>137</v>
      </c>
      <c r="K37" s="42">
        <v>85.12</v>
      </c>
      <c r="L37" s="42">
        <v>85.0609</v>
      </c>
      <c r="M37" s="41">
        <f t="shared" si="10"/>
        <v>0.05910000000000082</v>
      </c>
      <c r="N37" s="43">
        <f t="shared" si="11"/>
        <v>0.9993056860902255</v>
      </c>
      <c r="O37" s="41"/>
      <c r="P37" s="41"/>
      <c r="Q37" s="41"/>
      <c r="R37" s="41"/>
      <c r="S37" s="57"/>
      <c r="T37" s="58"/>
    </row>
    <row r="38" spans="1:20" s="1" customFormat="1" ht="13.5" customHeight="1">
      <c r="A38" s="7"/>
      <c r="B38" s="7"/>
      <c r="C38" s="7"/>
      <c r="D38" s="8"/>
      <c r="E38" s="7"/>
      <c r="F38" s="7"/>
      <c r="G38" s="7"/>
      <c r="H38" s="16"/>
      <c r="I38" s="38"/>
      <c r="J38" s="8" t="s">
        <v>138</v>
      </c>
      <c r="K38" s="42">
        <v>27.35</v>
      </c>
      <c r="L38" s="42">
        <v>25.15</v>
      </c>
      <c r="M38" s="41">
        <f t="shared" si="10"/>
        <v>2.200000000000003</v>
      </c>
      <c r="N38" s="43">
        <f t="shared" si="11"/>
        <v>0.919561243144424</v>
      </c>
      <c r="O38" s="41"/>
      <c r="P38" s="41"/>
      <c r="Q38" s="41"/>
      <c r="R38" s="41"/>
      <c r="S38" s="57"/>
      <c r="T38" s="58"/>
    </row>
    <row r="39" spans="1:21" s="1" customFormat="1" ht="13.5" customHeight="1">
      <c r="A39" s="7"/>
      <c r="B39" s="7"/>
      <c r="C39" s="7"/>
      <c r="D39" s="8"/>
      <c r="E39" s="7"/>
      <c r="F39" s="7"/>
      <c r="G39" s="7"/>
      <c r="H39" s="16"/>
      <c r="I39" s="38"/>
      <c r="J39" s="8" t="s">
        <v>139</v>
      </c>
      <c r="K39" s="42">
        <v>95.2</v>
      </c>
      <c r="L39" s="42">
        <v>55.32</v>
      </c>
      <c r="M39" s="41">
        <f t="shared" si="10"/>
        <v>39.88</v>
      </c>
      <c r="N39" s="43">
        <f t="shared" si="11"/>
        <v>0.5810924369747898</v>
      </c>
      <c r="O39" s="41"/>
      <c r="P39" s="41"/>
      <c r="Q39" s="41"/>
      <c r="R39" s="41"/>
      <c r="S39" s="57"/>
      <c r="T39" s="58"/>
      <c r="U39" s="1">
        <v>39.88</v>
      </c>
    </row>
    <row r="40" spans="1:20" s="1" customFormat="1" ht="13.5" customHeight="1">
      <c r="A40" s="7"/>
      <c r="B40" s="7"/>
      <c r="C40" s="7"/>
      <c r="D40" s="8"/>
      <c r="E40" s="7"/>
      <c r="F40" s="7"/>
      <c r="G40" s="7"/>
      <c r="H40" s="16"/>
      <c r="I40" s="38"/>
      <c r="J40" s="8" t="s">
        <v>140</v>
      </c>
      <c r="K40" s="42">
        <v>51.12</v>
      </c>
      <c r="L40" s="42">
        <v>51.12</v>
      </c>
      <c r="M40" s="41">
        <f t="shared" si="10"/>
        <v>0</v>
      </c>
      <c r="N40" s="43">
        <f t="shared" si="11"/>
        <v>1</v>
      </c>
      <c r="O40" s="41"/>
      <c r="P40" s="41"/>
      <c r="Q40" s="41"/>
      <c r="R40" s="41"/>
      <c r="S40" s="57"/>
      <c r="T40" s="58"/>
    </row>
    <row r="41" spans="1:20" s="1" customFormat="1" ht="13.5" customHeight="1">
      <c r="A41" s="7"/>
      <c r="B41" s="7"/>
      <c r="C41" s="7"/>
      <c r="D41" s="8"/>
      <c r="E41" s="7"/>
      <c r="F41" s="7"/>
      <c r="G41" s="7"/>
      <c r="H41" s="16"/>
      <c r="I41" s="38"/>
      <c r="J41" s="8" t="s">
        <v>141</v>
      </c>
      <c r="K41" s="42">
        <v>0.89</v>
      </c>
      <c r="L41" s="42">
        <v>0.7565</v>
      </c>
      <c r="M41" s="41">
        <f t="shared" si="10"/>
        <v>0.13350000000000006</v>
      </c>
      <c r="N41" s="43">
        <f t="shared" si="11"/>
        <v>0.85</v>
      </c>
      <c r="O41" s="41"/>
      <c r="P41" s="41"/>
      <c r="Q41" s="41"/>
      <c r="R41" s="41"/>
      <c r="S41" s="57"/>
      <c r="T41" s="58"/>
    </row>
    <row r="42" spans="1:20" s="1" customFormat="1" ht="13.5" customHeight="1">
      <c r="A42" s="7"/>
      <c r="B42" s="7"/>
      <c r="C42" s="7"/>
      <c r="D42" s="8"/>
      <c r="E42" s="7"/>
      <c r="F42" s="7"/>
      <c r="G42" s="7"/>
      <c r="H42" s="16"/>
      <c r="I42" s="38"/>
      <c r="J42" s="8" t="s">
        <v>130</v>
      </c>
      <c r="K42" s="42">
        <v>1.01</v>
      </c>
      <c r="L42" s="42">
        <v>1.01</v>
      </c>
      <c r="M42" s="41">
        <f t="shared" si="10"/>
        <v>0</v>
      </c>
      <c r="N42" s="43">
        <f t="shared" si="11"/>
        <v>1</v>
      </c>
      <c r="O42" s="41"/>
      <c r="P42" s="41"/>
      <c r="Q42" s="41"/>
      <c r="R42" s="41"/>
      <c r="S42" s="57"/>
      <c r="T42" s="58"/>
    </row>
    <row r="43" spans="1:21" s="1" customFormat="1" ht="13.5" customHeight="1">
      <c r="A43" s="7"/>
      <c r="B43" s="7"/>
      <c r="C43" s="7"/>
      <c r="D43" s="8"/>
      <c r="E43" s="7"/>
      <c r="F43" s="7"/>
      <c r="G43" s="7"/>
      <c r="H43" s="16"/>
      <c r="I43" s="38"/>
      <c r="J43" s="8" t="s">
        <v>129</v>
      </c>
      <c r="K43" s="42">
        <v>0.61</v>
      </c>
      <c r="L43" s="42"/>
      <c r="M43" s="41">
        <f t="shared" si="10"/>
        <v>0.61</v>
      </c>
      <c r="N43" s="43">
        <f t="shared" si="11"/>
        <v>0</v>
      </c>
      <c r="O43" s="41"/>
      <c r="P43" s="41"/>
      <c r="Q43" s="41"/>
      <c r="R43" s="41"/>
      <c r="S43" s="57"/>
      <c r="T43" s="58"/>
      <c r="U43" s="1">
        <v>0.61</v>
      </c>
    </row>
    <row r="44" spans="1:21" s="1" customFormat="1" ht="14.25">
      <c r="A44" s="7"/>
      <c r="B44" s="7"/>
      <c r="C44" s="7"/>
      <c r="D44" s="8"/>
      <c r="E44" s="7"/>
      <c r="F44" s="14"/>
      <c r="G44" s="7"/>
      <c r="H44" s="16"/>
      <c r="I44" s="38"/>
      <c r="J44" s="8"/>
      <c r="K44" s="42">
        <f>SUM(K36:K43)</f>
        <v>303.84</v>
      </c>
      <c r="L44" s="45">
        <f>SUM(L36:L43)</f>
        <v>273.4824</v>
      </c>
      <c r="M44" s="47">
        <f t="shared" si="10"/>
        <v>30.35759999999999</v>
      </c>
      <c r="N44" s="46">
        <f t="shared" si="11"/>
        <v>0.900086887835703</v>
      </c>
      <c r="O44" s="41"/>
      <c r="P44" s="41"/>
      <c r="Q44" s="41"/>
      <c r="R44" s="41"/>
      <c r="S44" s="41"/>
      <c r="T44" s="41"/>
      <c r="U44" s="56">
        <f>SUM(U36:U43)</f>
        <v>40.49</v>
      </c>
    </row>
    <row r="45" spans="1:20" s="1" customFormat="1" ht="72">
      <c r="A45" s="7"/>
      <c r="B45" s="7" t="s">
        <v>54</v>
      </c>
      <c r="C45" s="7" t="s">
        <v>65</v>
      </c>
      <c r="D45" s="7" t="s">
        <v>66</v>
      </c>
      <c r="E45" s="19" t="s">
        <v>67</v>
      </c>
      <c r="F45" s="20" t="s">
        <v>70</v>
      </c>
      <c r="G45" s="19">
        <v>450</v>
      </c>
      <c r="H45" s="7">
        <v>0</v>
      </c>
      <c r="I45" s="38">
        <f>H45/G45</f>
        <v>0</v>
      </c>
      <c r="J45" s="8">
        <f>G45-H45</f>
        <v>450</v>
      </c>
      <c r="K45" s="42"/>
      <c r="L45" s="41"/>
      <c r="M45" s="41"/>
      <c r="N45" s="42"/>
      <c r="O45" s="41"/>
      <c r="P45" s="41"/>
      <c r="Q45" s="41"/>
      <c r="R45" s="41"/>
      <c r="S45" s="41"/>
      <c r="T45" s="41"/>
    </row>
    <row r="46" spans="1:20" s="1" customFormat="1" ht="84">
      <c r="A46" s="21">
        <v>5</v>
      </c>
      <c r="B46" s="7" t="s">
        <v>54</v>
      </c>
      <c r="C46" s="7" t="s">
        <v>71</v>
      </c>
      <c r="D46" s="7" t="s">
        <v>66</v>
      </c>
      <c r="E46" s="7" t="s">
        <v>72</v>
      </c>
      <c r="F46" s="14" t="s">
        <v>73</v>
      </c>
      <c r="G46" s="7">
        <v>176.4</v>
      </c>
      <c r="H46" s="7">
        <v>0</v>
      </c>
      <c r="I46" s="38">
        <f>H46/G46</f>
        <v>0</v>
      </c>
      <c r="J46" s="8">
        <f>G46-H46</f>
        <v>176.4</v>
      </c>
      <c r="K46" s="42"/>
      <c r="L46" s="41"/>
      <c r="M46" s="41"/>
      <c r="N46" s="42"/>
      <c r="O46" s="41"/>
      <c r="P46" s="41"/>
      <c r="Q46" s="41"/>
      <c r="R46" s="41"/>
      <c r="S46" s="41"/>
      <c r="T46" s="41"/>
    </row>
    <row r="47" spans="1:20" ht="21" customHeight="1">
      <c r="A47" s="21"/>
      <c r="B47" s="22" t="s">
        <v>104</v>
      </c>
      <c r="C47" s="22" t="s">
        <v>105</v>
      </c>
      <c r="D47" s="22" t="s">
        <v>106</v>
      </c>
      <c r="E47" s="22" t="s">
        <v>107</v>
      </c>
      <c r="F47" s="23" t="s">
        <v>142</v>
      </c>
      <c r="G47" s="22">
        <v>1170.42</v>
      </c>
      <c r="H47" s="24">
        <v>774.9</v>
      </c>
      <c r="I47" s="48">
        <f>H47/G47</f>
        <v>0.6620700261444609</v>
      </c>
      <c r="J47" s="49" t="s">
        <v>136</v>
      </c>
      <c r="K47" s="36">
        <v>137.38</v>
      </c>
      <c r="L47" s="50">
        <v>136.6222</v>
      </c>
      <c r="M47" s="50">
        <f>K47-L47</f>
        <v>0.7578000000000031</v>
      </c>
      <c r="N47" s="51">
        <f>L47/K47</f>
        <v>0.9944839132333673</v>
      </c>
      <c r="O47" s="37"/>
      <c r="P47" s="37"/>
      <c r="Q47" s="37"/>
      <c r="R47" s="37"/>
      <c r="S47" s="37"/>
      <c r="T47" s="37"/>
    </row>
    <row r="48" spans="1:20" ht="21" customHeight="1">
      <c r="A48" s="21"/>
      <c r="B48" s="22"/>
      <c r="C48" s="22"/>
      <c r="D48" s="22"/>
      <c r="E48" s="22"/>
      <c r="F48" s="23"/>
      <c r="G48" s="22"/>
      <c r="H48" s="24"/>
      <c r="I48" s="48"/>
      <c r="J48" s="49" t="s">
        <v>137</v>
      </c>
      <c r="K48" s="36">
        <v>301.96</v>
      </c>
      <c r="L48" s="37">
        <v>300.91</v>
      </c>
      <c r="M48" s="37">
        <f aca="true" t="shared" si="12" ref="M48:M55">K48-L48</f>
        <v>1.0499999999999545</v>
      </c>
      <c r="N48" s="52">
        <f aca="true" t="shared" si="13" ref="N48:N55">L48/K48</f>
        <v>0.9965227182408267</v>
      </c>
      <c r="O48" s="37"/>
      <c r="P48" s="37"/>
      <c r="Q48" s="37"/>
      <c r="R48" s="37"/>
      <c r="S48" s="37"/>
      <c r="T48" s="37"/>
    </row>
    <row r="49" spans="1:21" ht="21" customHeight="1">
      <c r="A49" s="21"/>
      <c r="B49" s="22"/>
      <c r="C49" s="22"/>
      <c r="D49" s="22"/>
      <c r="E49" s="22"/>
      <c r="F49" s="23"/>
      <c r="G49" s="22"/>
      <c r="H49" s="24"/>
      <c r="I49" s="48"/>
      <c r="J49" s="49" t="s">
        <v>138</v>
      </c>
      <c r="K49" s="36">
        <v>108</v>
      </c>
      <c r="L49" s="37">
        <v>0</v>
      </c>
      <c r="M49" s="37">
        <f t="shared" si="12"/>
        <v>108</v>
      </c>
      <c r="N49" s="52">
        <f t="shared" si="13"/>
        <v>0</v>
      </c>
      <c r="O49" s="37"/>
      <c r="P49" s="37"/>
      <c r="Q49" s="37"/>
      <c r="R49" s="37"/>
      <c r="S49" s="37"/>
      <c r="T49" s="37"/>
      <c r="U49">
        <v>32.4</v>
      </c>
    </row>
    <row r="50" spans="1:21" ht="21" customHeight="1">
      <c r="A50" s="21"/>
      <c r="B50" s="22"/>
      <c r="C50" s="22"/>
      <c r="D50" s="22"/>
      <c r="E50" s="22"/>
      <c r="F50" s="23"/>
      <c r="G50" s="22"/>
      <c r="H50" s="24"/>
      <c r="I50" s="48"/>
      <c r="J50" s="49" t="s">
        <v>139</v>
      </c>
      <c r="K50" s="36">
        <v>388.2</v>
      </c>
      <c r="L50" s="37">
        <v>113.46</v>
      </c>
      <c r="M50" s="37">
        <f t="shared" si="12"/>
        <v>274.74</v>
      </c>
      <c r="N50" s="52">
        <f t="shared" si="13"/>
        <v>0.29227202472952085</v>
      </c>
      <c r="O50" s="37"/>
      <c r="P50" s="37"/>
      <c r="Q50" s="37"/>
      <c r="R50" s="37"/>
      <c r="S50" s="37"/>
      <c r="T50" s="37"/>
      <c r="U50">
        <v>113.46</v>
      </c>
    </row>
    <row r="51" spans="1:20" ht="21" customHeight="1">
      <c r="A51" s="21"/>
      <c r="B51" s="22"/>
      <c r="C51" s="22"/>
      <c r="D51" s="22"/>
      <c r="E51" s="22"/>
      <c r="F51" s="23"/>
      <c r="G51" s="22"/>
      <c r="H51" s="24"/>
      <c r="I51" s="48"/>
      <c r="J51" s="49" t="s">
        <v>140</v>
      </c>
      <c r="K51" s="36">
        <v>223.92</v>
      </c>
      <c r="L51" s="37">
        <v>223.92</v>
      </c>
      <c r="M51" s="37">
        <f t="shared" si="12"/>
        <v>0</v>
      </c>
      <c r="N51" s="52">
        <f t="shared" si="13"/>
        <v>1</v>
      </c>
      <c r="O51" s="37"/>
      <c r="P51" s="37"/>
      <c r="Q51" s="37"/>
      <c r="R51" s="37"/>
      <c r="S51" s="37"/>
      <c r="T51" s="37"/>
    </row>
    <row r="52" spans="1:21" ht="21" customHeight="1">
      <c r="A52" s="21"/>
      <c r="B52" s="22"/>
      <c r="C52" s="22"/>
      <c r="D52" s="22"/>
      <c r="E52" s="22"/>
      <c r="F52" s="23"/>
      <c r="G52" s="22"/>
      <c r="H52" s="24"/>
      <c r="I52" s="48"/>
      <c r="J52" s="49" t="s">
        <v>141</v>
      </c>
      <c r="K52" s="36">
        <v>4.2</v>
      </c>
      <c r="L52" s="37">
        <v>3.57</v>
      </c>
      <c r="M52" s="37">
        <f t="shared" si="12"/>
        <v>0.6300000000000003</v>
      </c>
      <c r="N52" s="52">
        <f t="shared" si="13"/>
        <v>0.85</v>
      </c>
      <c r="O52" s="37"/>
      <c r="P52" s="37"/>
      <c r="Q52" s="37"/>
      <c r="R52" s="37"/>
      <c r="S52" s="37"/>
      <c r="T52" s="37"/>
      <c r="U52">
        <v>4.2</v>
      </c>
    </row>
    <row r="53" spans="1:21" ht="21" customHeight="1">
      <c r="A53" s="21"/>
      <c r="B53" s="22"/>
      <c r="C53" s="22"/>
      <c r="D53" s="22"/>
      <c r="E53" s="22"/>
      <c r="F53" s="23"/>
      <c r="G53" s="22"/>
      <c r="H53" s="24"/>
      <c r="I53" s="48"/>
      <c r="J53" s="49" t="s">
        <v>130</v>
      </c>
      <c r="K53" s="36">
        <v>4.42</v>
      </c>
      <c r="L53" s="37">
        <v>4.42</v>
      </c>
      <c r="M53" s="37">
        <f t="shared" si="12"/>
        <v>0</v>
      </c>
      <c r="N53" s="52">
        <f t="shared" si="13"/>
        <v>1</v>
      </c>
      <c r="O53" s="37"/>
      <c r="P53" s="37"/>
      <c r="Q53" s="37"/>
      <c r="R53" s="37"/>
      <c r="S53" s="37"/>
      <c r="T53" s="37"/>
      <c r="U53">
        <v>4.42</v>
      </c>
    </row>
    <row r="54" spans="1:21" ht="21" customHeight="1">
      <c r="A54" s="21"/>
      <c r="B54" s="22"/>
      <c r="C54" s="22"/>
      <c r="D54" s="22"/>
      <c r="E54" s="22"/>
      <c r="F54" s="23"/>
      <c r="G54" s="22"/>
      <c r="H54" s="24"/>
      <c r="I54" s="48"/>
      <c r="J54" s="49" t="s">
        <v>129</v>
      </c>
      <c r="K54" s="36">
        <v>2.34</v>
      </c>
      <c r="L54" s="37">
        <v>0</v>
      </c>
      <c r="M54" s="37">
        <f t="shared" si="12"/>
        <v>2.34</v>
      </c>
      <c r="N54" s="52">
        <f t="shared" si="13"/>
        <v>0</v>
      </c>
      <c r="O54" s="37"/>
      <c r="P54" s="37"/>
      <c r="Q54" s="37"/>
      <c r="R54" s="37"/>
      <c r="S54" s="37"/>
      <c r="T54" s="37"/>
      <c r="U54">
        <v>2.34</v>
      </c>
    </row>
    <row r="55" spans="1:21" ht="21" customHeight="1">
      <c r="A55" s="21"/>
      <c r="B55" s="22"/>
      <c r="C55" s="22"/>
      <c r="D55" s="22"/>
      <c r="E55" s="22"/>
      <c r="F55" s="25"/>
      <c r="G55" s="22"/>
      <c r="H55" s="24"/>
      <c r="I55" s="48"/>
      <c r="J55" s="49"/>
      <c r="K55" s="36">
        <f>SUM(K47:K54)</f>
        <v>1170.42</v>
      </c>
      <c r="L55" s="53">
        <f>SUM(L47:L54)</f>
        <v>782.9022</v>
      </c>
      <c r="M55" s="53">
        <f t="shared" si="12"/>
        <v>387.5178000000001</v>
      </c>
      <c r="N55" s="54">
        <f t="shared" si="13"/>
        <v>0.6689070590044599</v>
      </c>
      <c r="O55" s="37"/>
      <c r="P55" s="37"/>
      <c r="Q55" s="37"/>
      <c r="R55" s="37"/>
      <c r="S55" s="37"/>
      <c r="T55" s="37"/>
      <c r="U55" s="59">
        <f>SUM(U47:U54)</f>
        <v>156.81999999999996</v>
      </c>
    </row>
    <row r="56" spans="1:20" ht="48">
      <c r="A56" s="26">
        <v>6</v>
      </c>
      <c r="B56" s="22" t="s">
        <v>143</v>
      </c>
      <c r="C56" s="22" t="s">
        <v>144</v>
      </c>
      <c r="D56" s="22" t="s">
        <v>145</v>
      </c>
      <c r="E56" s="22" t="s">
        <v>110</v>
      </c>
      <c r="F56" s="25" t="s">
        <v>111</v>
      </c>
      <c r="G56" s="22">
        <v>1137.3</v>
      </c>
      <c r="H56" s="24">
        <v>553.92</v>
      </c>
      <c r="I56" s="48">
        <f>H56/G56</f>
        <v>0.4870482722236877</v>
      </c>
      <c r="J56" s="49">
        <f>G56-H56</f>
        <v>583.38</v>
      </c>
      <c r="K56" s="36">
        <v>1137.3</v>
      </c>
      <c r="L56" s="37">
        <v>553.92</v>
      </c>
      <c r="M56" s="37"/>
      <c r="N56" s="36"/>
      <c r="O56" s="37"/>
      <c r="P56" s="37"/>
      <c r="Q56" s="37"/>
      <c r="R56" s="37"/>
      <c r="S56" s="37"/>
      <c r="T56" s="37"/>
    </row>
    <row r="57" spans="1:21" ht="14.25">
      <c r="A57" s="27"/>
      <c r="B57" s="28"/>
      <c r="C57" s="21"/>
      <c r="D57" s="21"/>
      <c r="E57" s="21"/>
      <c r="F57" s="21"/>
      <c r="G57" s="21">
        <f>SUM(G6:G56)</f>
        <v>5242.340000000001</v>
      </c>
      <c r="H57" s="21">
        <f>SUM(H6:H54)</f>
        <v>1607.978</v>
      </c>
      <c r="I57" s="48" t="e">
        <f>H57/#REF!</f>
        <v>#REF!</v>
      </c>
      <c r="J57" s="49">
        <f>SUM(J6:J56)</f>
        <v>1209.78</v>
      </c>
      <c r="K57" s="36"/>
      <c r="L57" s="37">
        <f>L15+L27+Q35+L35+L44+L55</f>
        <v>1639.148679</v>
      </c>
      <c r="M57" s="37">
        <f>G57-H57</f>
        <v>3634.362000000001</v>
      </c>
      <c r="N57" s="36"/>
      <c r="O57" s="37"/>
      <c r="P57" s="37"/>
      <c r="Q57" s="37"/>
      <c r="R57" s="37"/>
      <c r="S57" s="37"/>
      <c r="T57" s="37"/>
      <c r="U57">
        <f>U16+U27+U35+U44+U55</f>
        <v>1195.972</v>
      </c>
    </row>
    <row r="58" ht="14.25">
      <c r="A58" s="29"/>
    </row>
    <row r="59" spans="1:13" ht="14.25">
      <c r="A59" s="29"/>
      <c r="L59" s="55">
        <v>29.79</v>
      </c>
      <c r="M59" t="s">
        <v>146</v>
      </c>
    </row>
    <row r="60" ht="14.25">
      <c r="A60" s="29"/>
    </row>
    <row r="61" ht="14.25">
      <c r="A61" s="29"/>
    </row>
    <row r="62" ht="14.25">
      <c r="A62" s="29"/>
    </row>
    <row r="63" ht="14.25">
      <c r="A63" s="29"/>
    </row>
    <row r="64" ht="14.25">
      <c r="A64" s="29"/>
    </row>
    <row r="65" ht="14.25">
      <c r="A65" s="29"/>
    </row>
    <row r="66" ht="14.25">
      <c r="A66" s="60"/>
    </row>
  </sheetData>
  <sheetProtection/>
  <mergeCells count="68">
    <mergeCell ref="A1:T1"/>
    <mergeCell ref="A2:J2"/>
    <mergeCell ref="B5:D5"/>
    <mergeCell ref="A3:A4"/>
    <mergeCell ref="A6:A15"/>
    <mergeCell ref="A16:A25"/>
    <mergeCell ref="A26:A35"/>
    <mergeCell ref="A36:A45"/>
    <mergeCell ref="A46:A55"/>
    <mergeCell ref="B3:B4"/>
    <mergeCell ref="B6:B15"/>
    <mergeCell ref="B16:B27"/>
    <mergeCell ref="B28:B35"/>
    <mergeCell ref="B36:B44"/>
    <mergeCell ref="B47:B55"/>
    <mergeCell ref="C3:C4"/>
    <mergeCell ref="C6:C15"/>
    <mergeCell ref="C16:C27"/>
    <mergeCell ref="C28:C35"/>
    <mergeCell ref="C36:C44"/>
    <mergeCell ref="C47:C55"/>
    <mergeCell ref="D3:D4"/>
    <mergeCell ref="D6:D15"/>
    <mergeCell ref="D16:D27"/>
    <mergeCell ref="D28:D35"/>
    <mergeCell ref="D36:D44"/>
    <mergeCell ref="D47:D55"/>
    <mergeCell ref="E3:E4"/>
    <mergeCell ref="E6:E15"/>
    <mergeCell ref="E16:E27"/>
    <mergeCell ref="E28:E35"/>
    <mergeCell ref="E36:E44"/>
    <mergeCell ref="E47:E55"/>
    <mergeCell ref="F6:F15"/>
    <mergeCell ref="F16:F27"/>
    <mergeCell ref="F28:F35"/>
    <mergeCell ref="F36:F44"/>
    <mergeCell ref="F47:F55"/>
    <mergeCell ref="G3:G4"/>
    <mergeCell ref="G6:G15"/>
    <mergeCell ref="G16:G27"/>
    <mergeCell ref="G28:G35"/>
    <mergeCell ref="G36:G44"/>
    <mergeCell ref="G47:G55"/>
    <mergeCell ref="H3:H4"/>
    <mergeCell ref="H6:H15"/>
    <mergeCell ref="H16:H27"/>
    <mergeCell ref="H28:H35"/>
    <mergeCell ref="H36:H44"/>
    <mergeCell ref="H47:H55"/>
    <mergeCell ref="I3:I4"/>
    <mergeCell ref="I6:I15"/>
    <mergeCell ref="I16:I27"/>
    <mergeCell ref="I28:I35"/>
    <mergeCell ref="I36:I44"/>
    <mergeCell ref="I47:I55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T28:T3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小芳</cp:lastModifiedBy>
  <cp:lastPrinted>2019-12-20T04:34:44Z</cp:lastPrinted>
  <dcterms:created xsi:type="dcterms:W3CDTF">2018-09-23T19:21:08Z</dcterms:created>
  <dcterms:modified xsi:type="dcterms:W3CDTF">2019-12-26T03:39:27Z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